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5年" sheetId="2" r:id="rId1"/>
  </sheets>
  <definedNames>
    <definedName name="_xlnm._FilterDatabase" localSheetId="0" hidden="1">'25年'!$A$7:$A$17</definedName>
  </definedNames>
  <calcPr calcId="144525"/>
</workbook>
</file>

<file path=xl/sharedStrings.xml><?xml version="1.0" encoding="utf-8"?>
<sst xmlns="http://schemas.openxmlformats.org/spreadsheetml/2006/main" count="77" uniqueCount="51">
  <si>
    <t>附件1</t>
  </si>
  <si>
    <t>奈曼旗老哈河流域科尔沁沙地综合治理项目（三北六期）2025年计划任务表</t>
  </si>
  <si>
    <t>单位：亩、万元</t>
  </si>
  <si>
    <t>苏木乡镇场</t>
  </si>
  <si>
    <t>任务指标</t>
  </si>
  <si>
    <t>设计费用</t>
  </si>
  <si>
    <t>资金合计</t>
  </si>
  <si>
    <t>合计</t>
  </si>
  <si>
    <t>乔灌混交</t>
  </si>
  <si>
    <t>灌草混交</t>
  </si>
  <si>
    <t>封沙育林育草</t>
  </si>
  <si>
    <t>人工乔木林</t>
  </si>
  <si>
    <t>人工灌木林</t>
  </si>
  <si>
    <t>人工种草</t>
  </si>
  <si>
    <t>工程固沙</t>
  </si>
  <si>
    <t>资金小计</t>
  </si>
  <si>
    <t>面积</t>
  </si>
  <si>
    <t>资金</t>
  </si>
  <si>
    <t>标段</t>
  </si>
  <si>
    <t>大沁他拉镇</t>
  </si>
  <si>
    <t>1标</t>
  </si>
  <si>
    <t>2标</t>
  </si>
  <si>
    <t>3标</t>
  </si>
  <si>
    <t>4标</t>
  </si>
  <si>
    <t>八仙筒镇</t>
  </si>
  <si>
    <t>5标</t>
  </si>
  <si>
    <t>6标</t>
  </si>
  <si>
    <t>7标</t>
  </si>
  <si>
    <t>8标</t>
  </si>
  <si>
    <t>白音他拉苏木</t>
  </si>
  <si>
    <t>9标</t>
  </si>
  <si>
    <t>10标</t>
  </si>
  <si>
    <t>苇莲苏乡</t>
  </si>
  <si>
    <t>11标</t>
  </si>
  <si>
    <t>12标</t>
  </si>
  <si>
    <t>13标</t>
  </si>
  <si>
    <t>固日班花苏木</t>
  </si>
  <si>
    <t>14标</t>
  </si>
  <si>
    <t>东明镇</t>
  </si>
  <si>
    <t>15标</t>
  </si>
  <si>
    <t>新 镇</t>
  </si>
  <si>
    <t>16标</t>
  </si>
  <si>
    <t>黄花塔拉苏木</t>
  </si>
  <si>
    <t>17标</t>
  </si>
  <si>
    <t>18标</t>
  </si>
  <si>
    <t>奈林国有治沙林场</t>
  </si>
  <si>
    <t>19标</t>
  </si>
  <si>
    <t>大柳树国有林场</t>
  </si>
  <si>
    <t>20标</t>
  </si>
  <si>
    <t>总  计</t>
  </si>
  <si>
    <t>附注：各项建设内容投资标准：乔灌混交1378元/亩，灌草混交565元/亩，封沙育林育草173元/亩，人工乔木林1562元/亩，人工灌木林640元/亩，人工种草546元/亩，工程固沙827元/亩。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</si>
</sst>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abSelected="1" zoomScale="70" zoomScaleNormal="70" workbookViewId="0">
      <selection activeCell="I10" sqref="I10"/>
    </sheetView>
  </sheetViews>
  <sheetFormatPr defaultColWidth="8.89166666666667" defaultRowHeight="13.5"/>
  <cols>
    <col min="1" max="1" width="19" customWidth="1"/>
    <col min="2" max="2" width="10.1833333333333" customWidth="1"/>
    <col min="3" max="3" width="7.325" customWidth="1"/>
    <col min="4" max="4" width="10.35" customWidth="1"/>
    <col min="5" max="5" width="5.44166666666667" customWidth="1"/>
    <col min="6" max="6" width="6.66666666666667" customWidth="1"/>
    <col min="7" max="7" width="9.66666666666667" customWidth="1"/>
    <col min="8" max="8" width="5.44166666666667" customWidth="1"/>
    <col min="9" max="9" width="6.66666666666667" customWidth="1"/>
    <col min="10" max="10" width="9.66666666666667" customWidth="1"/>
    <col min="11" max="11" width="5.44166666666667" customWidth="1"/>
    <col min="12" max="12" width="8.88333333333333" customWidth="1"/>
    <col min="13" max="13" width="10.6666666666667" customWidth="1"/>
    <col min="14" max="14" width="6.775" customWidth="1"/>
    <col min="15" max="15" width="6.66666666666667" customWidth="1"/>
    <col min="16" max="16" width="8.66666666666667" customWidth="1"/>
    <col min="17" max="17" width="5.44166666666667" customWidth="1"/>
    <col min="18" max="18" width="6.66666666666667" customWidth="1"/>
    <col min="19" max="19" width="10.6666666666667" customWidth="1"/>
    <col min="20" max="20" width="5.44166666666667" customWidth="1"/>
    <col min="21" max="21" width="6.66666666666667" customWidth="1"/>
    <col min="22" max="22" width="9.66666666666667" customWidth="1"/>
    <col min="23" max="23" width="5.44166666666667" customWidth="1"/>
    <col min="24" max="24" width="5.66666666666667" customWidth="1"/>
    <col min="25" max="25" width="9.225" customWidth="1"/>
    <col min="26" max="26" width="11.7833333333333" customWidth="1"/>
  </cols>
  <sheetData>
    <row r="1" ht="26" customHeight="1" spans="1:1">
      <c r="A1" s="3" t="s">
        <v>0</v>
      </c>
    </row>
    <row r="2" ht="26.25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7"/>
      <c r="Z2" s="18"/>
    </row>
    <row r="3" spans="1:2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3" t="s">
        <v>2</v>
      </c>
      <c r="Y3" s="13"/>
      <c r="Z3" s="13"/>
    </row>
    <row r="4" s="1" customFormat="1" ht="35" customHeight="1" spans="1:26">
      <c r="A4" s="6" t="s">
        <v>3</v>
      </c>
      <c r="B4" s="6" t="s">
        <v>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9" t="s">
        <v>5</v>
      </c>
      <c r="Z4" s="19" t="s">
        <v>6</v>
      </c>
    </row>
    <row r="5" s="1" customFormat="1" ht="35" customHeight="1" spans="1:26">
      <c r="A5" s="6"/>
      <c r="B5" s="6" t="s">
        <v>7</v>
      </c>
      <c r="C5" s="6"/>
      <c r="D5" s="6" t="s">
        <v>8</v>
      </c>
      <c r="E5" s="6"/>
      <c r="F5" s="6"/>
      <c r="G5" s="6" t="s">
        <v>9</v>
      </c>
      <c r="H5" s="6"/>
      <c r="I5" s="6"/>
      <c r="J5" s="6" t="s">
        <v>10</v>
      </c>
      <c r="K5" s="6"/>
      <c r="L5" s="6"/>
      <c r="M5" s="6" t="s">
        <v>11</v>
      </c>
      <c r="N5" s="6"/>
      <c r="O5" s="6"/>
      <c r="P5" s="6" t="s">
        <v>12</v>
      </c>
      <c r="Q5" s="6"/>
      <c r="R5" s="6"/>
      <c r="S5" s="6" t="s">
        <v>13</v>
      </c>
      <c r="T5" s="6"/>
      <c r="U5" s="6"/>
      <c r="V5" s="6" t="s">
        <v>14</v>
      </c>
      <c r="W5" s="6"/>
      <c r="X5" s="6"/>
      <c r="Y5" s="19"/>
      <c r="Z5" s="19"/>
    </row>
    <row r="6" s="1" customFormat="1" ht="35" customHeight="1" spans="1:26">
      <c r="A6" s="6"/>
      <c r="B6" s="6" t="s">
        <v>15</v>
      </c>
      <c r="C6" s="6" t="s">
        <v>16</v>
      </c>
      <c r="D6" s="6" t="s">
        <v>17</v>
      </c>
      <c r="E6" s="6" t="s">
        <v>18</v>
      </c>
      <c r="F6" s="6" t="s">
        <v>16</v>
      </c>
      <c r="G6" s="6" t="s">
        <v>17</v>
      </c>
      <c r="H6" s="6" t="s">
        <v>18</v>
      </c>
      <c r="I6" s="6" t="s">
        <v>16</v>
      </c>
      <c r="J6" s="6" t="s">
        <v>17</v>
      </c>
      <c r="K6" s="6" t="s">
        <v>18</v>
      </c>
      <c r="L6" s="6" t="s">
        <v>16</v>
      </c>
      <c r="M6" s="6" t="s">
        <v>17</v>
      </c>
      <c r="N6" s="6" t="s">
        <v>18</v>
      </c>
      <c r="O6" s="6" t="s">
        <v>16</v>
      </c>
      <c r="P6" s="6" t="s">
        <v>17</v>
      </c>
      <c r="Q6" s="6" t="s">
        <v>18</v>
      </c>
      <c r="R6" s="6" t="s">
        <v>16</v>
      </c>
      <c r="S6" s="6" t="s">
        <v>17</v>
      </c>
      <c r="T6" s="6" t="s">
        <v>18</v>
      </c>
      <c r="U6" s="6" t="s">
        <v>16</v>
      </c>
      <c r="V6" s="6" t="s">
        <v>17</v>
      </c>
      <c r="W6" s="6" t="s">
        <v>18</v>
      </c>
      <c r="X6" s="6" t="s">
        <v>16</v>
      </c>
      <c r="Y6" s="19"/>
      <c r="Z6" s="19"/>
    </row>
    <row r="7" ht="50" customHeight="1" spans="1:26">
      <c r="A7" s="7" t="s">
        <v>19</v>
      </c>
      <c r="B7" s="8">
        <v>2593.6488</v>
      </c>
      <c r="C7" s="9">
        <v>39024</v>
      </c>
      <c r="D7" s="10"/>
      <c r="E7" s="10"/>
      <c r="F7" s="10"/>
      <c r="G7" s="10">
        <f>I7*565/10000</f>
        <v>282.5</v>
      </c>
      <c r="H7" s="10" t="s">
        <v>20</v>
      </c>
      <c r="I7" s="10">
        <v>5000</v>
      </c>
      <c r="J7" s="10">
        <f>L7*173/10000</f>
        <v>173</v>
      </c>
      <c r="K7" s="12" t="s">
        <v>20</v>
      </c>
      <c r="L7" s="9">
        <v>10000</v>
      </c>
      <c r="M7" s="12">
        <f t="shared" ref="M7:M9" si="0">O7*0.1562</f>
        <v>1097.1488</v>
      </c>
      <c r="N7" s="12" t="s">
        <v>21</v>
      </c>
      <c r="O7" s="12">
        <v>7024</v>
      </c>
      <c r="P7" s="12">
        <f>R7*0.064</f>
        <v>768</v>
      </c>
      <c r="Q7" s="12" t="s">
        <v>22</v>
      </c>
      <c r="R7" s="14">
        <v>12000</v>
      </c>
      <c r="S7" s="10">
        <f>U7*0.0546</f>
        <v>273</v>
      </c>
      <c r="T7" s="10" t="s">
        <v>23</v>
      </c>
      <c r="U7" s="10">
        <v>5000</v>
      </c>
      <c r="V7" s="10"/>
      <c r="W7" s="10"/>
      <c r="X7" s="10"/>
      <c r="Y7" s="20">
        <v>58.1</v>
      </c>
      <c r="Z7" s="10">
        <v>2651.7488</v>
      </c>
    </row>
    <row r="8" ht="50" customHeight="1" spans="1:26">
      <c r="A8" s="7" t="s">
        <v>24</v>
      </c>
      <c r="B8" s="8">
        <v>2957</v>
      </c>
      <c r="C8" s="9">
        <v>42000</v>
      </c>
      <c r="D8" s="10">
        <f>F8*1378/10000</f>
        <v>689</v>
      </c>
      <c r="E8" s="10" t="s">
        <v>25</v>
      </c>
      <c r="F8" s="10">
        <v>5000</v>
      </c>
      <c r="G8" s="10"/>
      <c r="H8" s="10"/>
      <c r="I8" s="10"/>
      <c r="J8" s="10">
        <f>L8*173/10000</f>
        <v>173</v>
      </c>
      <c r="K8" s="12" t="s">
        <v>25</v>
      </c>
      <c r="L8" s="9">
        <v>10000</v>
      </c>
      <c r="M8" s="12">
        <f t="shared" si="0"/>
        <v>781</v>
      </c>
      <c r="N8" s="12" t="s">
        <v>26</v>
      </c>
      <c r="O8" s="12">
        <v>5000</v>
      </c>
      <c r="P8" s="12">
        <f>R8*0.064</f>
        <v>768</v>
      </c>
      <c r="Q8" s="12" t="s">
        <v>27</v>
      </c>
      <c r="R8" s="14">
        <v>12000</v>
      </c>
      <c r="S8" s="10">
        <f>U8*0.0546</f>
        <v>546</v>
      </c>
      <c r="T8" s="10" t="s">
        <v>28</v>
      </c>
      <c r="U8" s="10">
        <v>10000</v>
      </c>
      <c r="V8" s="10"/>
      <c r="W8" s="10"/>
      <c r="X8" s="10"/>
      <c r="Y8" s="20">
        <v>66.3</v>
      </c>
      <c r="Z8" s="10">
        <v>3023.3</v>
      </c>
    </row>
    <row r="9" ht="50" customHeight="1" spans="1:26">
      <c r="A9" s="7" t="s">
        <v>29</v>
      </c>
      <c r="B9" s="8">
        <v>1722</v>
      </c>
      <c r="C9" s="9">
        <v>27000</v>
      </c>
      <c r="D9" s="10"/>
      <c r="E9" s="10"/>
      <c r="F9" s="10"/>
      <c r="G9" s="10"/>
      <c r="H9" s="10"/>
      <c r="I9" s="10"/>
      <c r="J9" s="10">
        <f>L9*173/10000</f>
        <v>173</v>
      </c>
      <c r="K9" s="10" t="s">
        <v>30</v>
      </c>
      <c r="L9" s="9">
        <v>10000</v>
      </c>
      <c r="M9" s="10">
        <f t="shared" si="0"/>
        <v>781</v>
      </c>
      <c r="N9" s="10" t="s">
        <v>31</v>
      </c>
      <c r="O9" s="10">
        <v>5000</v>
      </c>
      <c r="P9" s="10">
        <f>R9*0.064</f>
        <v>768</v>
      </c>
      <c r="Q9" s="10" t="s">
        <v>30</v>
      </c>
      <c r="R9" s="14">
        <v>12000</v>
      </c>
      <c r="S9" s="10"/>
      <c r="T9" s="15"/>
      <c r="U9" s="10"/>
      <c r="V9" s="10"/>
      <c r="W9" s="10"/>
      <c r="X9" s="10"/>
      <c r="Y9" s="20">
        <v>38.6</v>
      </c>
      <c r="Z9" s="10">
        <v>1760.6</v>
      </c>
    </row>
    <row r="10" ht="50" customHeight="1" spans="1:26">
      <c r="A10" s="7" t="s">
        <v>32</v>
      </c>
      <c r="B10" s="8">
        <v>2281.8459</v>
      </c>
      <c r="C10" s="9">
        <v>34761</v>
      </c>
      <c r="D10" s="10">
        <f>F10*1378/10000</f>
        <v>690.6536</v>
      </c>
      <c r="E10" s="10" t="s">
        <v>33</v>
      </c>
      <c r="F10" s="10">
        <v>5012</v>
      </c>
      <c r="G10" s="10"/>
      <c r="H10" s="10"/>
      <c r="I10" s="10"/>
      <c r="J10" s="10">
        <f>L10*173/10000</f>
        <v>173</v>
      </c>
      <c r="K10" s="12" t="s">
        <v>34</v>
      </c>
      <c r="L10" s="9">
        <v>10000</v>
      </c>
      <c r="M10" s="12"/>
      <c r="N10" s="12"/>
      <c r="O10" s="12"/>
      <c r="P10" s="12">
        <f>R10*0.064</f>
        <v>736</v>
      </c>
      <c r="Q10" s="12" t="s">
        <v>35</v>
      </c>
      <c r="R10" s="14">
        <v>11500</v>
      </c>
      <c r="S10" s="10"/>
      <c r="T10" s="15"/>
      <c r="U10" s="10"/>
      <c r="V10" s="10">
        <f>X10*0.0827</f>
        <v>682.1923</v>
      </c>
      <c r="W10" s="10" t="s">
        <v>34</v>
      </c>
      <c r="X10" s="10">
        <v>8249</v>
      </c>
      <c r="Y10" s="20">
        <v>51.1</v>
      </c>
      <c r="Z10" s="10">
        <v>2332.9459</v>
      </c>
    </row>
    <row r="11" ht="50" customHeight="1" spans="1:26">
      <c r="A11" s="7" t="s">
        <v>36</v>
      </c>
      <c r="B11" s="8">
        <v>834.7965</v>
      </c>
      <c r="C11" s="9">
        <v>20936</v>
      </c>
      <c r="D11" s="10"/>
      <c r="E11" s="10"/>
      <c r="F11" s="10"/>
      <c r="G11" s="10">
        <f>I11*565/10000</f>
        <v>287.0765</v>
      </c>
      <c r="H11" s="10" t="s">
        <v>37</v>
      </c>
      <c r="I11" s="10">
        <v>5081</v>
      </c>
      <c r="J11" s="10">
        <f t="shared" ref="J11:J17" si="1">L11*173/10000</f>
        <v>173</v>
      </c>
      <c r="K11" s="10" t="s">
        <v>37</v>
      </c>
      <c r="L11" s="9">
        <v>10000</v>
      </c>
      <c r="M11" s="10"/>
      <c r="N11" s="10"/>
      <c r="O11" s="10"/>
      <c r="P11" s="10">
        <f>R11*0.064</f>
        <v>374.72</v>
      </c>
      <c r="Q11" s="10" t="s">
        <v>37</v>
      </c>
      <c r="R11" s="14">
        <v>5855</v>
      </c>
      <c r="S11" s="10"/>
      <c r="T11" s="15"/>
      <c r="U11" s="10"/>
      <c r="V11" s="10"/>
      <c r="W11" s="10"/>
      <c r="X11" s="10"/>
      <c r="Y11" s="20">
        <v>18.7</v>
      </c>
      <c r="Z11" s="10">
        <v>853.4965</v>
      </c>
    </row>
    <row r="12" ht="50" customHeight="1" spans="1:26">
      <c r="A12" s="7" t="s">
        <v>38</v>
      </c>
      <c r="B12" s="8">
        <v>173</v>
      </c>
      <c r="C12" s="9">
        <v>10000</v>
      </c>
      <c r="D12" s="10"/>
      <c r="E12" s="10"/>
      <c r="F12" s="10"/>
      <c r="G12" s="10"/>
      <c r="H12" s="10"/>
      <c r="I12" s="10"/>
      <c r="J12" s="10">
        <f t="shared" si="1"/>
        <v>173</v>
      </c>
      <c r="K12" s="10" t="s">
        <v>39</v>
      </c>
      <c r="L12" s="9">
        <v>10000</v>
      </c>
      <c r="M12" s="10"/>
      <c r="N12" s="10"/>
      <c r="O12" s="10"/>
      <c r="P12" s="10"/>
      <c r="Q12" s="10"/>
      <c r="R12" s="16"/>
      <c r="S12" s="10"/>
      <c r="T12" s="15"/>
      <c r="U12" s="10"/>
      <c r="V12" s="10"/>
      <c r="W12" s="10"/>
      <c r="X12" s="10"/>
      <c r="Y12" s="20">
        <v>3.8</v>
      </c>
      <c r="Z12" s="10">
        <v>176.8</v>
      </c>
    </row>
    <row r="13" ht="50" customHeight="1" spans="1:26">
      <c r="A13" s="7" t="s">
        <v>40</v>
      </c>
      <c r="B13" s="8">
        <v>151.375</v>
      </c>
      <c r="C13" s="9">
        <v>8750</v>
      </c>
      <c r="D13" s="10"/>
      <c r="E13" s="10"/>
      <c r="F13" s="10"/>
      <c r="G13" s="10"/>
      <c r="H13" s="10"/>
      <c r="I13" s="10"/>
      <c r="J13" s="10">
        <f t="shared" si="1"/>
        <v>151.375</v>
      </c>
      <c r="K13" s="10" t="s">
        <v>41</v>
      </c>
      <c r="L13" s="9">
        <v>8750</v>
      </c>
      <c r="M13" s="10"/>
      <c r="N13" s="10"/>
      <c r="O13" s="10"/>
      <c r="P13" s="10"/>
      <c r="Q13" s="10"/>
      <c r="R13" s="9"/>
      <c r="S13" s="10"/>
      <c r="T13" s="15"/>
      <c r="U13" s="10"/>
      <c r="V13" s="10"/>
      <c r="W13" s="10"/>
      <c r="X13" s="10"/>
      <c r="Y13" s="20">
        <v>3.3</v>
      </c>
      <c r="Z13" s="10">
        <v>154.675</v>
      </c>
    </row>
    <row r="14" ht="50" customHeight="1" spans="1:26">
      <c r="A14" s="7" t="s">
        <v>42</v>
      </c>
      <c r="B14" s="8">
        <v>648.5484</v>
      </c>
      <c r="C14" s="9">
        <v>19304</v>
      </c>
      <c r="D14" s="10"/>
      <c r="E14" s="10"/>
      <c r="F14" s="10"/>
      <c r="G14" s="10"/>
      <c r="H14" s="10"/>
      <c r="I14" s="10"/>
      <c r="J14" s="10">
        <f t="shared" si="1"/>
        <v>198.95</v>
      </c>
      <c r="K14" s="10" t="s">
        <v>43</v>
      </c>
      <c r="L14" s="9">
        <v>11500</v>
      </c>
      <c r="M14" s="10"/>
      <c r="N14" s="10"/>
      <c r="O14" s="10"/>
      <c r="P14" s="10">
        <f>R14*0.064</f>
        <v>160</v>
      </c>
      <c r="Q14" s="10" t="s">
        <v>43</v>
      </c>
      <c r="R14" s="9">
        <v>2500</v>
      </c>
      <c r="S14" s="10">
        <f>U14*0.0546</f>
        <v>289.5984</v>
      </c>
      <c r="T14" s="10" t="s">
        <v>44</v>
      </c>
      <c r="U14" s="10">
        <v>5304</v>
      </c>
      <c r="V14" s="10"/>
      <c r="W14" s="10"/>
      <c r="X14" s="10"/>
      <c r="Y14" s="20">
        <v>14.5</v>
      </c>
      <c r="Z14" s="10">
        <v>663.0484</v>
      </c>
    </row>
    <row r="15" ht="50" customHeight="1" spans="1:26">
      <c r="A15" s="7" t="s">
        <v>45</v>
      </c>
      <c r="B15" s="8">
        <v>173</v>
      </c>
      <c r="C15" s="9">
        <v>10000</v>
      </c>
      <c r="D15" s="10"/>
      <c r="E15" s="10"/>
      <c r="F15" s="10"/>
      <c r="G15" s="10"/>
      <c r="H15" s="10"/>
      <c r="I15" s="10"/>
      <c r="J15" s="10">
        <f t="shared" si="1"/>
        <v>173</v>
      </c>
      <c r="K15" s="10" t="s">
        <v>46</v>
      </c>
      <c r="L15" s="9">
        <v>10000</v>
      </c>
      <c r="M15" s="10"/>
      <c r="N15" s="10"/>
      <c r="O15" s="10"/>
      <c r="P15" s="10"/>
      <c r="Q15" s="10"/>
      <c r="R15" s="9"/>
      <c r="S15" s="10"/>
      <c r="T15" s="10"/>
      <c r="U15" s="10"/>
      <c r="V15" s="10"/>
      <c r="W15" s="10"/>
      <c r="X15" s="10"/>
      <c r="Y15" s="20">
        <v>3.8</v>
      </c>
      <c r="Z15" s="10">
        <v>176.8</v>
      </c>
    </row>
    <row r="16" ht="50" customHeight="1" spans="1:26">
      <c r="A16" s="10" t="s">
        <v>47</v>
      </c>
      <c r="B16" s="8">
        <v>173</v>
      </c>
      <c r="C16" s="9">
        <v>10000</v>
      </c>
      <c r="D16" s="10"/>
      <c r="E16" s="10"/>
      <c r="F16" s="10"/>
      <c r="G16" s="10"/>
      <c r="H16" s="10"/>
      <c r="I16" s="10"/>
      <c r="J16" s="10">
        <f t="shared" si="1"/>
        <v>173</v>
      </c>
      <c r="K16" s="10" t="s">
        <v>48</v>
      </c>
      <c r="L16" s="9">
        <v>10000</v>
      </c>
      <c r="M16" s="10"/>
      <c r="N16" s="10"/>
      <c r="O16" s="10"/>
      <c r="P16" s="10"/>
      <c r="Q16" s="10"/>
      <c r="R16" s="9"/>
      <c r="S16" s="10"/>
      <c r="T16" s="10"/>
      <c r="U16" s="10"/>
      <c r="V16" s="10"/>
      <c r="W16" s="10"/>
      <c r="X16" s="10"/>
      <c r="Y16" s="20">
        <v>3.8</v>
      </c>
      <c r="Z16" s="10">
        <v>176.8</v>
      </c>
    </row>
    <row r="17" ht="50" customHeight="1" spans="1:26">
      <c r="A17" s="10" t="s">
        <v>49</v>
      </c>
      <c r="B17" s="9">
        <v>11708.2146</v>
      </c>
      <c r="C17" s="9">
        <v>221775</v>
      </c>
      <c r="D17" s="10">
        <f>SUM(D7:D16)</f>
        <v>1379.6536</v>
      </c>
      <c r="E17" s="10"/>
      <c r="F17" s="10">
        <f>SUM(F7:F16)</f>
        <v>10012</v>
      </c>
      <c r="G17" s="10">
        <f>SUM(G7:G16)</f>
        <v>569.5765</v>
      </c>
      <c r="H17" s="10"/>
      <c r="I17" s="10">
        <f>SUM(I7:I16)</f>
        <v>10081</v>
      </c>
      <c r="J17" s="10">
        <f>SUM(J7:J16)</f>
        <v>1734.325</v>
      </c>
      <c r="K17" s="10"/>
      <c r="L17" s="9">
        <f>SUM(L7:L16)</f>
        <v>100250</v>
      </c>
      <c r="M17" s="10">
        <f>SUM(M7:M16)</f>
        <v>2659.1488</v>
      </c>
      <c r="N17" s="10"/>
      <c r="O17" s="10">
        <f>SUM(O7:O16)</f>
        <v>17024</v>
      </c>
      <c r="P17" s="10">
        <f>SUM(P7:P16)</f>
        <v>3574.72</v>
      </c>
      <c r="Q17" s="10"/>
      <c r="R17" s="9">
        <f>SUM(R7:R16)</f>
        <v>55855</v>
      </c>
      <c r="S17" s="10">
        <f>SUM(S7:S16)</f>
        <v>1108.5984</v>
      </c>
      <c r="T17" s="10"/>
      <c r="U17" s="10">
        <f>SUM(U7:U16)</f>
        <v>20304</v>
      </c>
      <c r="V17" s="10">
        <f>SUM(V7:V16)</f>
        <v>682.1923</v>
      </c>
      <c r="W17" s="10"/>
      <c r="X17" s="10">
        <f>SUM(X7:X16)</f>
        <v>8249</v>
      </c>
      <c r="Y17" s="10">
        <f>SUM(Y7:Y16)</f>
        <v>262</v>
      </c>
      <c r="Z17" s="10">
        <f>SUM(Z7:Z16)</f>
        <v>11970.2146</v>
      </c>
    </row>
    <row r="18" s="2" customFormat="1" ht="25" customHeight="1" spans="1:26">
      <c r="A18" s="11" t="s">
        <v>50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</sheetData>
  <mergeCells count="15">
    <mergeCell ref="A2:X2"/>
    <mergeCell ref="X3:Z3"/>
    <mergeCell ref="B4:X4"/>
    <mergeCell ref="B5:C5"/>
    <mergeCell ref="D5:F5"/>
    <mergeCell ref="G5:I5"/>
    <mergeCell ref="J5:L5"/>
    <mergeCell ref="M5:O5"/>
    <mergeCell ref="P5:R5"/>
    <mergeCell ref="S5:U5"/>
    <mergeCell ref="V5:X5"/>
    <mergeCell ref="A18:Z18"/>
    <mergeCell ref="A4:A5"/>
    <mergeCell ref="Y4:Y6"/>
    <mergeCell ref="Z4:Z6"/>
  </mergeCells>
  <printOptions horizontalCentered="1"/>
  <pageMargins left="0.393055555555556" right="0.393055555555556" top="0.786805555555556" bottom="0.354166666666667" header="0.196527777777778" footer="0.0784722222222222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2024-08-19T16:50:00Z</dcterms:created>
  <dcterms:modified xsi:type="dcterms:W3CDTF">2025-01-26T07:42:24Z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547A5B8E414C4805AF3AA2E615CD37DA_13</vt:lpwstr>
  </property>
  <property fmtid="{D5CDD505-2E9C-101B-9397-08002B2CF9AE}" pid="3" name="KSOProductBuildVer">
    <vt:lpwstr>2052-11.1.0.15319</vt:lpwstr>
  </property>
  <property fmtid="{D5CDD505-2E9C-101B-9397-08002B2CF9AE}" pid="4" name="KSOReadingLayout">
    <vt:bool>true</vt:bool>
  </property>
</Properties>
</file>