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部分经济作物台账" sheetId="9" r:id="rId1"/>
    <sheet name="403表" sheetId="10" r:id="rId2"/>
    <sheet name="303表" sheetId="11" r:id="rId3"/>
    <sheet name="404表一季度" sheetId="12" r:id="rId4"/>
    <sheet name="404表 二季度" sheetId="13" r:id="rId5"/>
    <sheet name="404表 三季度" sheetId="14" r:id="rId6"/>
    <sheet name="404表四季度" sheetId="15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<sst xmlns="http://schemas.openxmlformats.org/spreadsheetml/2006/main" count="565" uniqueCount="194">
  <si>
    <t>部分经济作物生产情况统计台账</t>
  </si>
  <si>
    <t>单位名称：</t>
  </si>
  <si>
    <t>南大德号嘎查</t>
  </si>
  <si>
    <t>单位负责人:</t>
  </si>
  <si>
    <t>陈秀峰</t>
  </si>
  <si>
    <t>填表人:</t>
  </si>
  <si>
    <t>孙美琪</t>
  </si>
  <si>
    <t>2024年</t>
  </si>
  <si>
    <t>户编号</t>
  </si>
  <si>
    <t>户主姓名</t>
  </si>
  <si>
    <t>花生</t>
  </si>
  <si>
    <t>油菜籽</t>
  </si>
  <si>
    <t>芝麻</t>
  </si>
  <si>
    <t>胡麻子</t>
  </si>
  <si>
    <t>葵花籽</t>
  </si>
  <si>
    <t>其他油料(苏籽、亚麻籽）</t>
  </si>
  <si>
    <t>甜菜</t>
  </si>
  <si>
    <t>甜叶菊</t>
  </si>
  <si>
    <t>嗮烟</t>
  </si>
  <si>
    <t>烤烟</t>
  </si>
  <si>
    <t>人参（湿）</t>
  </si>
  <si>
    <t>甘草（湿）</t>
  </si>
  <si>
    <t>枸杞（湿）</t>
  </si>
  <si>
    <t>其他中药材面积（亩）</t>
  </si>
  <si>
    <t>牧草等青饲料</t>
  </si>
  <si>
    <t>饲料用青贮玉米</t>
  </si>
  <si>
    <t>打瓜子</t>
  </si>
  <si>
    <t>蓖麻子</t>
  </si>
  <si>
    <t>其他农作物（万寿菊等）</t>
  </si>
  <si>
    <t>花卉（包括实施里种植的）</t>
  </si>
  <si>
    <t>鲜切花（包括实施里种植的）</t>
  </si>
  <si>
    <t>盆栽观赏植物（包括实施里种植的）</t>
  </si>
  <si>
    <t>面积（亩）</t>
  </si>
  <si>
    <t>产量（吨）</t>
  </si>
  <si>
    <t>产量（支）</t>
  </si>
  <si>
    <t>产量（盆）</t>
  </si>
  <si>
    <t>参考（公斤/亩）</t>
  </si>
  <si>
    <t>100-400</t>
  </si>
  <si>
    <t>100-150</t>
  </si>
  <si>
    <t>50-100</t>
  </si>
  <si>
    <t>150-300</t>
  </si>
  <si>
    <t>3000-4500</t>
  </si>
  <si>
    <t>200-300</t>
  </si>
  <si>
    <t>100-200</t>
  </si>
  <si>
    <t>1500-2500</t>
  </si>
  <si>
    <t>500-1000</t>
  </si>
  <si>
    <t>实际（公斤/亩）</t>
  </si>
  <si>
    <t>亩、公斤</t>
  </si>
  <si>
    <t>祝旭</t>
  </si>
  <si>
    <t>经济作物生产情况季节报表</t>
  </si>
  <si>
    <t>单位名称:</t>
  </si>
  <si>
    <t>年</t>
  </si>
  <si>
    <t>指标名称</t>
  </si>
  <si>
    <t>代码</t>
  </si>
  <si>
    <t>播种面积（亩）</t>
  </si>
  <si>
    <t>产量（ 吨）</t>
  </si>
  <si>
    <t>单产（公斤/亩）</t>
  </si>
  <si>
    <t>本期</t>
  </si>
  <si>
    <t>上年同期</t>
  </si>
  <si>
    <t>增减量</t>
  </si>
  <si>
    <t>增幅%</t>
  </si>
  <si>
    <t>经济作物</t>
  </si>
  <si>
    <t>01</t>
  </si>
  <si>
    <t>—</t>
  </si>
  <si>
    <t>一、油料</t>
  </si>
  <si>
    <t>02</t>
  </si>
  <si>
    <t xml:space="preserve">     其中：花生</t>
  </si>
  <si>
    <t>03</t>
  </si>
  <si>
    <t xml:space="preserve">           油菜籽</t>
  </si>
  <si>
    <t>04</t>
  </si>
  <si>
    <t>其中：冬油菜籽</t>
  </si>
  <si>
    <t>05</t>
  </si>
  <si>
    <t>二、棉花</t>
  </si>
  <si>
    <t>06</t>
  </si>
  <si>
    <t>三、生麻</t>
  </si>
  <si>
    <t>07</t>
  </si>
  <si>
    <t>四、糖料</t>
  </si>
  <si>
    <t>08</t>
  </si>
  <si>
    <t xml:space="preserve">     其中：甘蔗</t>
  </si>
  <si>
    <t>09</t>
  </si>
  <si>
    <t>五、烟叶（未加工烟草）</t>
  </si>
  <si>
    <t>10</t>
  </si>
  <si>
    <t>六、中草药材</t>
  </si>
  <si>
    <t>11</t>
  </si>
  <si>
    <t>七、蔬菜及食用菌</t>
  </si>
  <si>
    <t>12</t>
  </si>
  <si>
    <t>八、瓜果类</t>
  </si>
  <si>
    <t>13</t>
  </si>
  <si>
    <t>九、其他农作物</t>
  </si>
  <si>
    <t>14</t>
  </si>
  <si>
    <t xml:space="preserve">     其中：青饲料</t>
  </si>
  <si>
    <t>15</t>
  </si>
  <si>
    <t>填报日期:2024年7月25日</t>
  </si>
  <si>
    <t xml:space="preserve">        黄色部分：8月上报时大于等于A412表对应指标二季度的累计面积(因为含三、四季度预计面积）</t>
  </si>
  <si>
    <t xml:space="preserve">          11月上报时面积大于等于A412表对应指标前三季度累计面积，产量大于等于前三季度累计产量(因为含四季度预计面积，产量）</t>
  </si>
  <si>
    <t>经济作物生产情况</t>
  </si>
  <si>
    <t>产量（ 吨、盆、只）</t>
  </si>
  <si>
    <t>增幅</t>
  </si>
  <si>
    <t xml:space="preserve">      （一）花生</t>
  </si>
  <si>
    <t xml:space="preserve">      （二）油菜籽</t>
  </si>
  <si>
    <t xml:space="preserve">         其中：冬油菜籽</t>
  </si>
  <si>
    <t xml:space="preserve">      （三）芝麻</t>
  </si>
  <si>
    <t xml:space="preserve">      （四）胡麻籽</t>
  </si>
  <si>
    <t xml:space="preserve">      （五）葵花籽</t>
  </si>
  <si>
    <t xml:space="preserve">      （六）其他油料</t>
  </si>
  <si>
    <t xml:space="preserve">      （一）生黄红麻</t>
  </si>
  <si>
    <t xml:space="preserve">      （二）生苎麻</t>
  </si>
  <si>
    <t xml:space="preserve">      （三）生大麻</t>
  </si>
  <si>
    <t xml:space="preserve">      （四）生亚麻</t>
  </si>
  <si>
    <t xml:space="preserve">      （五）其他麻类</t>
  </si>
  <si>
    <t>16</t>
  </si>
  <si>
    <t>17</t>
  </si>
  <si>
    <t xml:space="preserve">      （一）甘蔗</t>
  </si>
  <si>
    <t>18</t>
  </si>
  <si>
    <t xml:space="preserve">      （二）甜菜</t>
  </si>
  <si>
    <t>19</t>
  </si>
  <si>
    <t>20</t>
  </si>
  <si>
    <t xml:space="preserve">    其中：烤烟（未去梗烤烟叶）</t>
  </si>
  <si>
    <t>21</t>
  </si>
  <si>
    <t>22</t>
  </si>
  <si>
    <t xml:space="preserve">    其中：人参</t>
  </si>
  <si>
    <t>23</t>
  </si>
  <si>
    <t xml:space="preserve">          甘草</t>
  </si>
  <si>
    <t>24</t>
  </si>
  <si>
    <t xml:space="preserve">          枸杞</t>
  </si>
  <si>
    <t>25</t>
  </si>
  <si>
    <t>26</t>
  </si>
  <si>
    <t>27</t>
  </si>
  <si>
    <t>28</t>
  </si>
  <si>
    <t>-</t>
  </si>
  <si>
    <t xml:space="preserve">    其中：青饲料</t>
  </si>
  <si>
    <t>29</t>
  </si>
  <si>
    <t>十、特种农作物</t>
  </si>
  <si>
    <t>30</t>
  </si>
  <si>
    <t xml:space="preserve">    其中：花卉</t>
  </si>
  <si>
    <t>31</t>
  </si>
  <si>
    <t xml:space="preserve">          鲜切花（支）</t>
  </si>
  <si>
    <t>32</t>
  </si>
  <si>
    <t xml:space="preserve">          盆栽观赏植物（包括盆景）（盆）</t>
  </si>
  <si>
    <t>33</t>
  </si>
  <si>
    <t>香料原料</t>
  </si>
  <si>
    <t>34</t>
  </si>
  <si>
    <t>其中：花椒</t>
  </si>
  <si>
    <t>35</t>
  </si>
  <si>
    <t xml:space="preserve">     八角</t>
  </si>
  <si>
    <t>36</t>
  </si>
  <si>
    <t>补充资料</t>
  </si>
  <si>
    <t xml:space="preserve">      饲料用青贮玉米</t>
  </si>
  <si>
    <t>42</t>
  </si>
  <si>
    <t>黄色部分等于蔬菜瓜果台账的303表（蔬菜瓜果）数据</t>
  </si>
  <si>
    <t>农业生产经营单位农作物播种面积情况</t>
  </si>
  <si>
    <t>一季度</t>
  </si>
  <si>
    <t>显示代码</t>
  </si>
  <si>
    <t>播种面积（亩）本年</t>
  </si>
  <si>
    <t>播种面积（亩）上年同期</t>
  </si>
  <si>
    <t xml:space="preserve">  合计</t>
  </si>
  <si>
    <t>四、油料</t>
  </si>
  <si>
    <t xml:space="preserve">      （三）芝麻　</t>
  </si>
  <si>
    <t>五、棉花</t>
  </si>
  <si>
    <t>六、生麻</t>
  </si>
  <si>
    <t>七、糖料</t>
  </si>
  <si>
    <t>37</t>
  </si>
  <si>
    <t>八、烟叶（未加工烟草）</t>
  </si>
  <si>
    <t>38</t>
  </si>
  <si>
    <t xml:space="preserve">      其中：烤烟（未去梗烤烟叶）</t>
  </si>
  <si>
    <t>39</t>
  </si>
  <si>
    <t>九、中草药材</t>
  </si>
  <si>
    <t>40</t>
  </si>
  <si>
    <t>十、蔬菜（含菜用瓜）</t>
  </si>
  <si>
    <t>41</t>
  </si>
  <si>
    <t>十一、瓜果类</t>
  </si>
  <si>
    <t xml:space="preserve">      （一）西瓜</t>
  </si>
  <si>
    <t>43</t>
  </si>
  <si>
    <t xml:space="preserve">      （二）香瓜（甜瓜）</t>
  </si>
  <si>
    <t>44</t>
  </si>
  <si>
    <t xml:space="preserve">      （三）草莓</t>
  </si>
  <si>
    <t>45</t>
  </si>
  <si>
    <t xml:space="preserve">      （四）其他瓜果</t>
  </si>
  <si>
    <t>46</t>
  </si>
  <si>
    <t>十二、其他农作物</t>
  </si>
  <si>
    <t>47</t>
  </si>
  <si>
    <t xml:space="preserve">        其中：青饲料</t>
  </si>
  <si>
    <t>48</t>
  </si>
  <si>
    <t>填报日期:2024年4月5日</t>
  </si>
  <si>
    <t>黄色部分填季报412表里的一季度的面积</t>
  </si>
  <si>
    <t>二季度</t>
  </si>
  <si>
    <t>填报日期:2024年7月5日</t>
  </si>
  <si>
    <t>黄色部分填季报412表里的二季度的面积</t>
  </si>
  <si>
    <t>三季度</t>
  </si>
  <si>
    <t>填报日期:2024年10月5日</t>
  </si>
  <si>
    <t>黄色部分填季报412表里的三季度的面积</t>
  </si>
  <si>
    <t>四季度</t>
  </si>
  <si>
    <t>填报日期:2025年1月5日</t>
  </si>
  <si>
    <t>黄色部分填季报412表里的四季度的面积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</si>
</sst>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9">
    <font>
      <sz val="12"/>
      <name val="宋体"/>
      <charset val="134"/>
    </font>
    <font>
      <sz val="18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5" borderId="1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19" fillId="7" borderId="17" applyNumberFormat="0" applyAlignment="0" applyProtection="0">
      <alignment vertical="center"/>
    </xf>
    <xf numFmtId="0" fontId="20" fillId="7" borderId="16" applyNumberFormat="0" applyAlignment="0" applyProtection="0">
      <alignment vertical="center"/>
    </xf>
    <xf numFmtId="0" fontId="21" fillId="8" borderId="18" applyNumberFormat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</cellStyleXfs>
  <cellXfs count="111">
    <xf numFmtId="0" fontId="0" fillId="0" borderId="0" xfId="0"/>
    <xf numFmtId="0" fontId="0" fillId="0" borderId="0" xfId="0" applyAlignment="1">
      <alignment wrapText="1"/>
    </xf>
    <xf numFmtId="176" fontId="0" fillId="0" borderId="0" xfId="0" applyNumberFormat="1"/>
    <xf numFmtId="0" fontId="1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vertical="center"/>
    </xf>
    <xf numFmtId="176" fontId="3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vertical="center"/>
      <protection locked="0"/>
    </xf>
    <xf numFmtId="177" fontId="3" fillId="0" borderId="0" xfId="0" applyNumberFormat="1" applyFont="1" applyFill="1" applyBorder="1" applyAlignment="1" applyProtection="1">
      <alignment horizontal="center" vertical="center"/>
      <protection locked="0"/>
    </xf>
    <xf numFmtId="176" fontId="4" fillId="0" borderId="0" xfId="0" applyNumberFormat="1" applyFont="1" applyFill="1" applyBorder="1" applyAlignment="1" applyProtection="1">
      <alignment vertical="center"/>
      <protection locked="0"/>
    </xf>
    <xf numFmtId="176" fontId="3" fillId="0" borderId="0" xfId="0" applyNumberFormat="1" applyFont="1" applyFill="1" applyBorder="1" applyAlignment="1" applyProtection="1">
      <alignment vertic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NumberFormat="1" applyFont="1" applyFill="1" applyBorder="1" applyAlignment="1" applyProtection="1">
      <alignment horizontal="center" vertical="top" wrapText="1"/>
    </xf>
    <xf numFmtId="0" fontId="5" fillId="0" borderId="1" xfId="0" applyNumberFormat="1" applyFont="1" applyFill="1" applyBorder="1" applyAlignment="1" applyProtection="1">
      <alignment horizontal="left" vertical="center"/>
      <protection locked="0"/>
    </xf>
    <xf numFmtId="49" fontId="3" fillId="0" borderId="2" xfId="0" applyNumberFormat="1" applyFont="1" applyFill="1" applyBorder="1" applyAlignment="1" applyProtection="1">
      <alignment horizontal="center" vertical="center"/>
      <protection locked="0"/>
    </xf>
    <xf numFmtId="176" fontId="3" fillId="0" borderId="2" xfId="0" applyNumberFormat="1" applyFont="1" applyFill="1" applyBorder="1" applyAlignment="1" applyProtection="1">
      <alignment vertical="center"/>
    </xf>
    <xf numFmtId="176" fontId="3" fillId="0" borderId="2" xfId="0" applyNumberFormat="1" applyFont="1" applyFill="1" applyBorder="1" applyAlignment="1" applyProtection="1">
      <alignment vertical="center"/>
      <protection locked="0"/>
    </xf>
    <xf numFmtId="176" fontId="3" fillId="0" borderId="3" xfId="0" applyNumberFormat="1" applyFont="1" applyFill="1" applyBorder="1" applyAlignment="1" applyProtection="1">
      <alignment vertical="center"/>
      <protection locked="0"/>
    </xf>
    <xf numFmtId="0" fontId="5" fillId="0" borderId="1" xfId="0" applyNumberFormat="1" applyFont="1" applyFill="1" applyBorder="1" applyAlignment="1" applyProtection="1">
      <alignment horizontal="left" vertical="center" wrapText="1"/>
      <protection locked="0"/>
    </xf>
    <xf numFmtId="176" fontId="3" fillId="2" borderId="2" xfId="0" applyNumberFormat="1" applyFont="1" applyFill="1" applyBorder="1" applyAlignment="1" applyProtection="1">
      <alignment vertical="center"/>
      <protection locked="0"/>
    </xf>
    <xf numFmtId="176" fontId="3" fillId="3" borderId="2" xfId="0" applyNumberFormat="1" applyFont="1" applyFill="1" applyBorder="1" applyAlignment="1" applyProtection="1">
      <alignment vertical="center"/>
      <protection locked="0"/>
    </xf>
    <xf numFmtId="0" fontId="4" fillId="0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NumberFormat="1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center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NumberFormat="1" applyFont="1" applyFill="1" applyBorder="1" applyAlignment="1" applyProtection="1">
      <alignment vertical="center"/>
      <protection locked="0"/>
    </xf>
    <xf numFmtId="0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NumberFormat="1" applyFont="1" applyFill="1" applyBorder="1" applyAlignment="1" applyProtection="1">
      <alignment horizontal="center" vertical="top" wrapText="1"/>
      <protection locked="0"/>
    </xf>
    <xf numFmtId="0" fontId="3" fillId="0" borderId="2" xfId="0" applyNumberFormat="1" applyFont="1" applyFill="1" applyBorder="1" applyAlignment="1" applyProtection="1">
      <alignment vertical="center"/>
      <protection locked="0"/>
    </xf>
    <xf numFmtId="0" fontId="3" fillId="0" borderId="3" xfId="0" applyNumberFormat="1" applyFont="1" applyFill="1" applyBorder="1" applyAlignment="1" applyProtection="1">
      <alignment vertical="center"/>
      <protection locked="0"/>
    </xf>
    <xf numFmtId="176" fontId="0" fillId="0" borderId="0" xfId="0" applyNumberFormat="1" applyProtection="1">
      <protection locked="0"/>
    </xf>
    <xf numFmtId="176" fontId="2" fillId="0" borderId="0" xfId="0" applyNumberFormat="1" applyFont="1" applyFill="1" applyBorder="1" applyAlignment="1" applyProtection="1">
      <protection locked="0"/>
    </xf>
    <xf numFmtId="176" fontId="3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NumberFormat="1" applyFont="1" applyFill="1" applyBorder="1" applyAlignment="1" applyProtection="1">
      <alignment horizontal="center" vertical="center"/>
      <protection locked="0"/>
    </xf>
    <xf numFmtId="176" fontId="3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left" vertical="center"/>
      <protection locked="0"/>
    </xf>
    <xf numFmtId="176" fontId="3" fillId="0" borderId="2" xfId="0" applyNumberFormat="1" applyFont="1" applyFill="1" applyBorder="1" applyAlignment="1" applyProtection="1">
      <alignment horizontal="center" vertical="center"/>
    </xf>
    <xf numFmtId="176" fontId="2" fillId="0" borderId="2" xfId="0" applyNumberFormat="1" applyFont="1" applyFill="1" applyBorder="1" applyAlignment="1" applyProtection="1"/>
    <xf numFmtId="176" fontId="2" fillId="0" borderId="2" xfId="0" applyNumberFormat="1" applyFont="1" applyFill="1" applyBorder="1" applyAlignment="1" applyProtection="1">
      <protection locked="0"/>
    </xf>
    <xf numFmtId="176" fontId="3" fillId="3" borderId="5" xfId="0" applyNumberFormat="1" applyFont="1" applyFill="1" applyBorder="1" applyAlignment="1" applyProtection="1">
      <alignment horizontal="left" vertical="center" wrapText="1"/>
      <protection locked="0"/>
    </xf>
    <xf numFmtId="176" fontId="0" fillId="2" borderId="6" xfId="0" applyNumberFormat="1" applyFill="1" applyBorder="1" applyProtection="1">
      <protection locked="0"/>
    </xf>
    <xf numFmtId="176" fontId="0" fillId="3" borderId="6" xfId="0" applyNumberFormat="1" applyFill="1" applyBorder="1" applyProtection="1">
      <protection locked="0"/>
    </xf>
    <xf numFmtId="176" fontId="0" fillId="3" borderId="6" xfId="0" applyNumberFormat="1" applyFill="1" applyBorder="1" applyAlignment="1" applyProtection="1">
      <protection locked="0"/>
    </xf>
    <xf numFmtId="0" fontId="2" fillId="0" borderId="1" xfId="0" applyNumberFormat="1" applyFont="1" applyFill="1" applyBorder="1" applyAlignment="1" applyProtection="1">
      <protection locked="0"/>
    </xf>
    <xf numFmtId="176" fontId="2" fillId="2" borderId="2" xfId="0" applyNumberFormat="1" applyFont="1" applyFill="1" applyBorder="1" applyAlignment="1" applyProtection="1">
      <protection locked="0"/>
    </xf>
    <xf numFmtId="176" fontId="2" fillId="0" borderId="2" xfId="0" applyNumberFormat="1" applyFont="1" applyFill="1" applyBorder="1" applyAlignment="1" applyProtection="1">
      <alignment horizontal="center"/>
    </xf>
    <xf numFmtId="176" fontId="2" fillId="0" borderId="2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Fill="1" applyBorder="1" applyAlignment="1" applyProtection="1">
      <alignment wrapText="1"/>
      <protection locked="0"/>
    </xf>
    <xf numFmtId="0" fontId="0" fillId="2" borderId="0" xfId="0" applyFill="1" applyAlignment="1" applyProtection="1">
      <alignment horizontal="center"/>
      <protection locked="0"/>
    </xf>
    <xf numFmtId="176" fontId="3" fillId="0" borderId="3" xfId="0" applyNumberFormat="1" applyFont="1" applyFill="1" applyBorder="1" applyAlignment="1" applyProtection="1">
      <alignment horizontal="center" vertical="center"/>
      <protection locked="0"/>
    </xf>
    <xf numFmtId="176" fontId="2" fillId="0" borderId="3" xfId="0" applyNumberFormat="1" applyFont="1" applyFill="1" applyBorder="1" applyAlignment="1" applyProtection="1">
      <alignment horizontal="center" vertical="top"/>
      <protection locked="0"/>
    </xf>
    <xf numFmtId="176" fontId="2" fillId="0" borderId="3" xfId="0" applyNumberFormat="1" applyFont="1" applyFill="1" applyBorder="1" applyAlignment="1" applyProtection="1">
      <protection locked="0"/>
    </xf>
    <xf numFmtId="176" fontId="0" fillId="0" borderId="7" xfId="0" applyNumberFormat="1" applyBorder="1" applyProtection="1">
      <protection locked="0"/>
    </xf>
    <xf numFmtId="176" fontId="0" fillId="0" borderId="8" xfId="0" applyNumberFormat="1" applyBorder="1" applyProtection="1">
      <protection locked="0"/>
    </xf>
    <xf numFmtId="176" fontId="0" fillId="0" borderId="6" xfId="0" applyNumberFormat="1" applyBorder="1" applyProtection="1"/>
    <xf numFmtId="176" fontId="0" fillId="0" borderId="6" xfId="0" applyNumberFormat="1" applyBorder="1" applyProtection="1">
      <protection locked="0"/>
    </xf>
    <xf numFmtId="176" fontId="0" fillId="0" borderId="9" xfId="0" applyNumberFormat="1" applyBorder="1" applyProtection="1">
      <protection locked="0"/>
    </xf>
    <xf numFmtId="176" fontId="3" fillId="0" borderId="3" xfId="0" applyNumberFormat="1" applyFont="1" applyFill="1" applyBorder="1" applyAlignment="1" applyProtection="1">
      <alignment horizontal="center" vertical="center"/>
    </xf>
    <xf numFmtId="176" fontId="0" fillId="3" borderId="9" xfId="0" applyNumberFormat="1" applyFill="1" applyBorder="1" applyProtection="1">
      <protection locked="0"/>
    </xf>
    <xf numFmtId="176" fontId="2" fillId="0" borderId="3" xfId="0" applyNumberFormat="1" applyFont="1" applyFill="1" applyBorder="1" applyAlignment="1" applyProtection="1">
      <alignment horizontal="center"/>
      <protection locked="0"/>
    </xf>
    <xf numFmtId="176" fontId="3" fillId="2" borderId="2" xfId="0" applyNumberFormat="1" applyFont="1" applyFill="1" applyBorder="1" applyAlignment="1" applyProtection="1">
      <alignment horizontal="right" vertical="center"/>
      <protection locked="0"/>
    </xf>
    <xf numFmtId="177" fontId="3" fillId="0" borderId="0" xfId="0" applyNumberFormat="1" applyFont="1" applyFill="1" applyBorder="1" applyAlignment="1" applyProtection="1">
      <alignment vertical="center"/>
      <protection locked="0"/>
    </xf>
    <xf numFmtId="176" fontId="4" fillId="0" borderId="4" xfId="0" applyNumberFormat="1" applyFont="1" applyFill="1" applyBorder="1" applyAlignment="1" applyProtection="1">
      <alignment horizontal="center" vertical="center"/>
      <protection locked="0"/>
    </xf>
    <xf numFmtId="176" fontId="6" fillId="0" borderId="0" xfId="0" applyNumberFormat="1" applyFont="1" applyAlignment="1" applyProtection="1">
      <alignment horizontal="left"/>
      <protection locked="0"/>
    </xf>
    <xf numFmtId="176" fontId="0" fillId="0" borderId="0" xfId="0" applyNumberFormat="1" applyAlignment="1" applyProtection="1">
      <alignment horizontal="center"/>
      <protection locked="0"/>
    </xf>
    <xf numFmtId="176" fontId="2" fillId="0" borderId="3" xfId="0" applyNumberFormat="1" applyFont="1" applyFill="1" applyBorder="1" applyAlignment="1" applyProtection="1"/>
    <xf numFmtId="176" fontId="3" fillId="2" borderId="3" xfId="0" applyNumberFormat="1" applyFont="1" applyFill="1" applyBorder="1" applyAlignment="1" applyProtection="1">
      <alignment horizontal="center" vertical="center"/>
      <protection locked="0"/>
    </xf>
    <xf numFmtId="176" fontId="2" fillId="2" borderId="3" xfId="0" applyNumberFormat="1" applyFont="1" applyFill="1" applyBorder="1" applyAlignment="1" applyProtection="1">
      <protection locked="0"/>
    </xf>
    <xf numFmtId="176" fontId="3" fillId="0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2" borderId="0" xfId="0" applyFill="1" applyProtection="1">
      <protection locked="0"/>
    </xf>
    <xf numFmtId="0" fontId="0" fillId="3" borderId="0" xfId="0" applyFill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3" borderId="0" xfId="0" applyFont="1" applyFill="1" applyAlignment="1" applyProtection="1">
      <alignment horizontal="center"/>
      <protection locked="0"/>
    </xf>
    <xf numFmtId="0" fontId="8" fillId="0" borderId="0" xfId="0" applyFont="1" applyProtection="1">
      <protection locked="0"/>
    </xf>
    <xf numFmtId="0" fontId="8" fillId="4" borderId="0" xfId="0" applyFont="1" applyFill="1" applyProtection="1">
      <protection locked="0"/>
    </xf>
    <xf numFmtId="0" fontId="8" fillId="3" borderId="0" xfId="0" applyFont="1" applyFill="1" applyProtection="1">
      <protection locked="0"/>
    </xf>
    <xf numFmtId="0" fontId="8" fillId="0" borderId="0" xfId="0" applyNumberFormat="1" applyFont="1" applyFill="1" applyBorder="1" applyAlignment="1" applyProtection="1">
      <alignment vertical="center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Alignment="1" applyProtection="1">
      <alignment horizontal="center" vertical="distributed" wrapText="1"/>
    </xf>
    <xf numFmtId="0" fontId="3" fillId="0" borderId="2" xfId="0" applyFont="1" applyBorder="1" applyAlignment="1" applyProtection="1">
      <alignment horizontal="center" vertical="distributed" wrapText="1"/>
    </xf>
    <xf numFmtId="0" fontId="3" fillId="0" borderId="2" xfId="0" applyFont="1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vertical="center" wrapText="1"/>
    </xf>
    <xf numFmtId="0" fontId="3" fillId="0" borderId="2" xfId="0" applyFont="1" applyBorder="1" applyAlignment="1" applyProtection="1">
      <alignment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</xf>
    <xf numFmtId="0" fontId="0" fillId="3" borderId="2" xfId="0" applyFill="1" applyBorder="1" applyProtection="1">
      <protection locked="0"/>
    </xf>
    <xf numFmtId="0" fontId="0" fillId="0" borderId="2" xfId="0" applyBorder="1" applyProtection="1">
      <protection locked="0"/>
    </xf>
    <xf numFmtId="176" fontId="8" fillId="0" borderId="0" xfId="0" applyNumberFormat="1" applyFont="1" applyFill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horizontal="center" vertical="distributed" wrapText="1"/>
    </xf>
    <xf numFmtId="0" fontId="3" fillId="0" borderId="1" xfId="0" applyFont="1" applyBorder="1" applyAlignment="1" applyProtection="1">
      <alignment horizontal="center" vertical="distributed" wrapText="1"/>
    </xf>
    <xf numFmtId="0" fontId="0" fillId="0" borderId="0" xfId="0" applyFont="1" applyProtection="1">
      <protection locked="0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 quotePrefix="1">
      <alignment horizontal="center" vertical="center"/>
      <protection locked="0"/>
    </xf>
    <xf numFmtId="176" fontId="3" fillId="0" borderId="2" xfId="0" applyNumberFormat="1" applyFont="1" applyFill="1" applyBorder="1" applyAlignment="1" applyProtection="1" quotePrefix="1">
      <alignment horizontal="center" vertical="center"/>
      <protection locked="0"/>
    </xf>
    <xf numFmtId="176" fontId="3" fillId="0" borderId="3" xfId="0" applyNumberFormat="1" applyFont="1" applyFill="1" applyBorder="1" applyAlignment="1" applyProtection="1" quotePrefix="1">
      <alignment horizontal="center" vertical="center"/>
      <protection locked="0"/>
    </xf>
    <xf numFmtId="176" fontId="3" fillId="0" borderId="2" xfId="0" applyNumberFormat="1" applyFont="1" applyFill="1" applyBorder="1" applyAlignment="1" applyProtection="1" quotePrefix="1">
      <alignment horizontal="center" vertical="center"/>
    </xf>
    <xf numFmtId="176" fontId="3" fillId="0" borderId="3" xfId="0" applyNumberFormat="1" applyFont="1" applyFill="1" applyBorder="1" applyAlignment="1" applyProtection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name val="宋体"/>
        <scheme val="none"/>
        <b val="0"/>
        <i val="0"/>
        <strike val="0"/>
        <u val="none"/>
        <sz val="12"/>
        <color rgb="FF006100"/>
      </font>
      <fill>
        <patternFill patternType="solid">
          <bgColor rgb="FFC6EFCE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66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101"/>
  <sheetViews>
    <sheetView workbookViewId="0">
      <pane xSplit="1" ySplit="8" topLeftCell="B9" activePane="bottomRight" state="frozen"/>
      <selection/>
      <selection pane="topRight"/>
      <selection pane="bottomLeft"/>
      <selection pane="bottomRight" activeCell="D10" sqref="D10"/>
    </sheetView>
  </sheetViews>
  <sheetFormatPr defaultColWidth="9" defaultRowHeight="14.25"/>
  <cols>
    <col min="1" max="1" width="9.125" style="28" customWidth="1"/>
    <col min="2" max="2" width="10.5" style="28" customWidth="1"/>
    <col min="3" max="4" width="6" style="79" customWidth="1"/>
    <col min="5" max="28" width="6" style="28" customWidth="1"/>
    <col min="29" max="29" width="5.25" style="28" customWidth="1"/>
    <col min="30" max="34" width="5.75" style="28" customWidth="1"/>
    <col min="35" max="35" width="5.375" style="28" customWidth="1"/>
    <col min="36" max="36" width="6" style="28" customWidth="1"/>
    <col min="37" max="37" width="6.875" style="28" customWidth="1"/>
    <col min="38" max="16384" width="9" style="28"/>
  </cols>
  <sheetData>
    <row r="1" ht="25.5" spans="1:37">
      <c r="A1" s="80" t="s">
        <v>0</v>
      </c>
      <c r="B1" s="80"/>
      <c r="C1" s="81"/>
      <c r="D1" s="81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</row>
    <row r="2" ht="16.5" customHeight="1" spans="1:37">
      <c r="A2" s="82" t="s">
        <v>1</v>
      </c>
      <c r="B2" s="83" t="s">
        <v>2</v>
      </c>
      <c r="C2" s="84"/>
      <c r="D2" s="84"/>
      <c r="E2" s="85" t="s">
        <v>3</v>
      </c>
      <c r="F2" s="83" t="s">
        <v>4</v>
      </c>
      <c r="G2" s="82"/>
      <c r="H2" s="82"/>
      <c r="I2" s="105" t="s">
        <v>5</v>
      </c>
      <c r="J2" s="83" t="s">
        <v>6</v>
      </c>
      <c r="K2" s="82"/>
      <c r="L2" s="82"/>
      <c r="M2" s="82"/>
      <c r="N2" s="82"/>
      <c r="O2" s="82"/>
      <c r="P2" s="82"/>
      <c r="Q2" s="82"/>
      <c r="R2" s="83" t="s">
        <v>7</v>
      </c>
      <c r="S2" s="82"/>
      <c r="AE2" s="108"/>
      <c r="AF2" s="108"/>
      <c r="AG2" s="108"/>
      <c r="AH2" s="108"/>
      <c r="AI2" s="108"/>
      <c r="AJ2" s="108"/>
      <c r="AK2" s="108"/>
    </row>
    <row r="3" s="77" customFormat="1" ht="57" customHeight="1" spans="1:37">
      <c r="A3" s="86" t="s">
        <v>8</v>
      </c>
      <c r="B3" s="87" t="s">
        <v>9</v>
      </c>
      <c r="C3" s="88" t="s">
        <v>10</v>
      </c>
      <c r="D3" s="88"/>
      <c r="E3" s="89" t="s">
        <v>11</v>
      </c>
      <c r="F3" s="89"/>
      <c r="G3" s="90" t="s">
        <v>12</v>
      </c>
      <c r="H3" s="90"/>
      <c r="I3" s="98" t="s">
        <v>13</v>
      </c>
      <c r="J3" s="99"/>
      <c r="K3" s="89" t="s">
        <v>14</v>
      </c>
      <c r="L3" s="89"/>
      <c r="M3" s="89" t="s">
        <v>15</v>
      </c>
      <c r="N3" s="89"/>
      <c r="O3" s="89" t="s">
        <v>16</v>
      </c>
      <c r="P3" s="89"/>
      <c r="Q3" s="106" t="s">
        <v>17</v>
      </c>
      <c r="R3" s="107"/>
      <c r="S3" s="89" t="s">
        <v>18</v>
      </c>
      <c r="T3" s="89"/>
      <c r="U3" s="90" t="s">
        <v>19</v>
      </c>
      <c r="V3" s="90"/>
      <c r="W3" s="90" t="s">
        <v>20</v>
      </c>
      <c r="X3" s="90"/>
      <c r="Y3" s="90" t="s">
        <v>21</v>
      </c>
      <c r="Z3" s="90"/>
      <c r="AA3" s="90" t="s">
        <v>22</v>
      </c>
      <c r="AB3" s="90"/>
      <c r="AC3" s="109" t="s">
        <v>23</v>
      </c>
      <c r="AD3" s="90" t="s">
        <v>24</v>
      </c>
      <c r="AE3" s="90" t="s">
        <v>25</v>
      </c>
      <c r="AF3" s="90" t="s">
        <v>26</v>
      </c>
      <c r="AG3" s="90" t="s">
        <v>27</v>
      </c>
      <c r="AH3" s="90" t="s">
        <v>28</v>
      </c>
      <c r="AI3" s="94" t="s">
        <v>29</v>
      </c>
      <c r="AJ3" s="94" t="s">
        <v>30</v>
      </c>
      <c r="AK3" s="94" t="s">
        <v>31</v>
      </c>
    </row>
    <row r="4" s="77" customFormat="1" ht="49.5" customHeight="1" spans="1:37">
      <c r="A4" s="91"/>
      <c r="B4" s="87"/>
      <c r="C4" s="92" t="s">
        <v>32</v>
      </c>
      <c r="D4" s="93" t="s">
        <v>33</v>
      </c>
      <c r="E4" s="90" t="s">
        <v>32</v>
      </c>
      <c r="F4" s="94" t="s">
        <v>33</v>
      </c>
      <c r="G4" s="90" t="s">
        <v>32</v>
      </c>
      <c r="H4" s="94" t="s">
        <v>33</v>
      </c>
      <c r="I4" s="90" t="s">
        <v>32</v>
      </c>
      <c r="J4" s="94" t="s">
        <v>33</v>
      </c>
      <c r="K4" s="90" t="s">
        <v>32</v>
      </c>
      <c r="L4" s="94" t="s">
        <v>33</v>
      </c>
      <c r="M4" s="90" t="s">
        <v>32</v>
      </c>
      <c r="N4" s="94" t="s">
        <v>33</v>
      </c>
      <c r="O4" s="90" t="s">
        <v>32</v>
      </c>
      <c r="P4" s="94" t="s">
        <v>33</v>
      </c>
      <c r="Q4" s="90" t="s">
        <v>32</v>
      </c>
      <c r="R4" s="94" t="s">
        <v>33</v>
      </c>
      <c r="S4" s="90" t="s">
        <v>32</v>
      </c>
      <c r="T4" s="94" t="s">
        <v>33</v>
      </c>
      <c r="U4" s="90" t="s">
        <v>32</v>
      </c>
      <c r="V4" s="94" t="s">
        <v>33</v>
      </c>
      <c r="W4" s="90" t="s">
        <v>32</v>
      </c>
      <c r="X4" s="94" t="s">
        <v>33</v>
      </c>
      <c r="Y4" s="90" t="s">
        <v>32</v>
      </c>
      <c r="Z4" s="94" t="s">
        <v>33</v>
      </c>
      <c r="AA4" s="90" t="s">
        <v>32</v>
      </c>
      <c r="AB4" s="94" t="s">
        <v>33</v>
      </c>
      <c r="AC4" s="110"/>
      <c r="AD4" s="90" t="s">
        <v>32</v>
      </c>
      <c r="AE4" s="90" t="s">
        <v>32</v>
      </c>
      <c r="AF4" s="90" t="s">
        <v>32</v>
      </c>
      <c r="AG4" s="90" t="s">
        <v>32</v>
      </c>
      <c r="AH4" s="94" t="s">
        <v>32</v>
      </c>
      <c r="AI4" s="90" t="s">
        <v>32</v>
      </c>
      <c r="AJ4" s="94" t="s">
        <v>34</v>
      </c>
      <c r="AK4" s="94" t="s">
        <v>35</v>
      </c>
    </row>
    <row r="5" s="77" customFormat="1" ht="23.1" customHeight="1" spans="1:37">
      <c r="A5" s="91"/>
      <c r="B5" s="95" t="s">
        <v>36</v>
      </c>
      <c r="C5" s="96" t="s">
        <v>37</v>
      </c>
      <c r="D5" s="97"/>
      <c r="E5" s="98" t="s">
        <v>38</v>
      </c>
      <c r="F5" s="99"/>
      <c r="G5" s="98" t="s">
        <v>39</v>
      </c>
      <c r="H5" s="99"/>
      <c r="I5" s="98" t="s">
        <v>38</v>
      </c>
      <c r="J5" s="99"/>
      <c r="K5" s="98" t="s">
        <v>40</v>
      </c>
      <c r="L5" s="99"/>
      <c r="M5" s="98" t="s">
        <v>38</v>
      </c>
      <c r="N5" s="99"/>
      <c r="O5" s="98" t="s">
        <v>41</v>
      </c>
      <c r="P5" s="99"/>
      <c r="Q5" s="98" t="s">
        <v>42</v>
      </c>
      <c r="R5" s="99"/>
      <c r="S5" s="98" t="s">
        <v>43</v>
      </c>
      <c r="T5" s="99"/>
      <c r="U5" s="98" t="s">
        <v>43</v>
      </c>
      <c r="V5" s="99"/>
      <c r="W5" s="98" t="s">
        <v>42</v>
      </c>
      <c r="X5" s="99"/>
      <c r="Y5" s="98" t="s">
        <v>44</v>
      </c>
      <c r="Z5" s="99"/>
      <c r="AA5" s="98" t="s">
        <v>45</v>
      </c>
      <c r="AB5" s="99"/>
      <c r="AC5" s="110"/>
      <c r="AD5" s="90"/>
      <c r="AE5" s="90"/>
      <c r="AF5" s="90"/>
      <c r="AG5" s="90"/>
      <c r="AH5" s="94"/>
      <c r="AI5" s="90"/>
      <c r="AJ5" s="94"/>
      <c r="AK5" s="94"/>
    </row>
    <row r="6" s="77" customFormat="1" ht="24.95" customHeight="1" spans="1:37">
      <c r="A6" s="100"/>
      <c r="B6" s="95" t="s">
        <v>46</v>
      </c>
      <c r="C6" s="96">
        <f>D8*1000/C8</f>
        <v>0.346153846153846</v>
      </c>
      <c r="D6" s="97"/>
      <c r="E6" s="98" t="e">
        <f>F8*1000/E8</f>
        <v>#DIV/0!</v>
      </c>
      <c r="F6" s="99"/>
      <c r="G6" s="98" t="e">
        <f>H8*1000/G8</f>
        <v>#DIV/0!</v>
      </c>
      <c r="H6" s="99"/>
      <c r="I6" s="98" t="e">
        <f>J8*1000/I8</f>
        <v>#DIV/0!</v>
      </c>
      <c r="J6" s="99"/>
      <c r="K6" s="98" t="e">
        <f>L8*1000/K8</f>
        <v>#DIV/0!</v>
      </c>
      <c r="L6" s="99"/>
      <c r="M6" s="98" t="e">
        <f>N8*1000/M8</f>
        <v>#DIV/0!</v>
      </c>
      <c r="N6" s="99"/>
      <c r="O6" s="98" t="e">
        <f>P8*1000/O8</f>
        <v>#DIV/0!</v>
      </c>
      <c r="P6" s="99"/>
      <c r="Q6" s="98" t="e">
        <f>R8*1000/Q8</f>
        <v>#DIV/0!</v>
      </c>
      <c r="R6" s="99"/>
      <c r="S6" s="98" t="e">
        <f>T8*1000/S8</f>
        <v>#DIV/0!</v>
      </c>
      <c r="T6" s="99"/>
      <c r="U6" s="98" t="e">
        <f>V8*1000/U8</f>
        <v>#DIV/0!</v>
      </c>
      <c r="V6" s="99"/>
      <c r="W6" s="98" t="e">
        <f>X8*1000/W8</f>
        <v>#DIV/0!</v>
      </c>
      <c r="X6" s="99"/>
      <c r="Y6" s="98" t="e">
        <f>Z8*1000/Y8</f>
        <v>#DIV/0!</v>
      </c>
      <c r="Z6" s="99"/>
      <c r="AA6" s="98" t="e">
        <f>AB8*1000/AA8</f>
        <v>#DIV/0!</v>
      </c>
      <c r="AB6" s="99"/>
      <c r="AC6" s="110"/>
      <c r="AD6" s="90"/>
      <c r="AE6" s="90"/>
      <c r="AF6" s="90"/>
      <c r="AG6" s="90"/>
      <c r="AH6" s="94"/>
      <c r="AI6" s="90"/>
      <c r="AJ6" s="94"/>
      <c r="AK6" s="94"/>
    </row>
    <row r="7" s="78" customFormat="1" ht="20.1" customHeight="1" spans="1:37">
      <c r="A7" s="101" t="s">
        <v>47</v>
      </c>
      <c r="B7" s="101"/>
      <c r="C7" s="102">
        <f t="shared" ref="C7:G7" si="0">SUM(C9:C2007)</f>
        <v>260</v>
      </c>
      <c r="D7" s="102">
        <f t="shared" ref="D7:H7" si="1">SUM(D9:D2007)/1000</f>
        <v>0.091</v>
      </c>
      <c r="E7" s="102">
        <f t="shared" si="0"/>
        <v>0</v>
      </c>
      <c r="F7" s="102">
        <f t="shared" si="1"/>
        <v>0</v>
      </c>
      <c r="G7" s="102">
        <f t="shared" si="0"/>
        <v>0</v>
      </c>
      <c r="H7" s="102">
        <f t="shared" si="1"/>
        <v>0</v>
      </c>
      <c r="I7" s="102">
        <f t="shared" ref="I7:M7" si="2">SUM(I9:I2007)</f>
        <v>0</v>
      </c>
      <c r="J7" s="102">
        <f t="shared" ref="J7:N7" si="3">SUM(J9:J2007)/1000</f>
        <v>0</v>
      </c>
      <c r="K7" s="102">
        <f t="shared" si="2"/>
        <v>0</v>
      </c>
      <c r="L7" s="102">
        <f t="shared" si="3"/>
        <v>0</v>
      </c>
      <c r="M7" s="102">
        <f t="shared" si="2"/>
        <v>0</v>
      </c>
      <c r="N7" s="102">
        <f t="shared" si="3"/>
        <v>0</v>
      </c>
      <c r="O7" s="102">
        <f t="shared" ref="O7:S7" si="4">SUM(O9:O2007)</f>
        <v>0</v>
      </c>
      <c r="P7" s="102">
        <f t="shared" ref="P7:T7" si="5">SUM(P9:P2007)/1000</f>
        <v>0</v>
      </c>
      <c r="Q7" s="102">
        <f t="shared" si="4"/>
        <v>0</v>
      </c>
      <c r="R7" s="102">
        <f t="shared" si="5"/>
        <v>0</v>
      </c>
      <c r="S7" s="102">
        <f t="shared" si="4"/>
        <v>0</v>
      </c>
      <c r="T7" s="102">
        <f t="shared" si="5"/>
        <v>0</v>
      </c>
      <c r="U7" s="102">
        <f t="shared" ref="U7:Y7" si="6">SUM(U9:U2007)</f>
        <v>0</v>
      </c>
      <c r="V7" s="102">
        <f t="shared" ref="V7:Z7" si="7">SUM(V9:V2007)/1000</f>
        <v>0</v>
      </c>
      <c r="W7" s="102">
        <f t="shared" si="6"/>
        <v>0</v>
      </c>
      <c r="X7" s="102">
        <f t="shared" si="7"/>
        <v>0</v>
      </c>
      <c r="Y7" s="102">
        <f t="shared" si="6"/>
        <v>0</v>
      </c>
      <c r="Z7" s="102">
        <f t="shared" si="7"/>
        <v>0</v>
      </c>
      <c r="AA7" s="102">
        <f>SUM(AA9:AA2007)</f>
        <v>0</v>
      </c>
      <c r="AB7" s="102">
        <f>SUM(AB9:AB2007)/1000</f>
        <v>0</v>
      </c>
      <c r="AC7" s="102"/>
      <c r="AD7" s="102"/>
      <c r="AE7" s="102"/>
      <c r="AF7" s="102"/>
      <c r="AG7" s="102"/>
      <c r="AH7" s="102"/>
      <c r="AI7" s="102"/>
      <c r="AJ7" s="102"/>
      <c r="AK7" s="102"/>
    </row>
    <row r="8" s="78" customFormat="1" ht="20.1" customHeight="1" spans="1:37">
      <c r="A8" s="101"/>
      <c r="B8" s="101"/>
      <c r="C8" s="102">
        <f>ROUND(C7,2)</f>
        <v>260</v>
      </c>
      <c r="D8" s="102">
        <f t="shared" ref="D8:AB8" si="8">ROUND(D7,2)</f>
        <v>0.09</v>
      </c>
      <c r="E8" s="102">
        <f t="shared" si="8"/>
        <v>0</v>
      </c>
      <c r="F8" s="102">
        <f t="shared" si="8"/>
        <v>0</v>
      </c>
      <c r="G8" s="102">
        <f t="shared" si="8"/>
        <v>0</v>
      </c>
      <c r="H8" s="102">
        <f t="shared" si="8"/>
        <v>0</v>
      </c>
      <c r="I8" s="102">
        <f t="shared" si="8"/>
        <v>0</v>
      </c>
      <c r="J8" s="102">
        <f t="shared" si="8"/>
        <v>0</v>
      </c>
      <c r="K8" s="102">
        <f t="shared" si="8"/>
        <v>0</v>
      </c>
      <c r="L8" s="102">
        <f t="shared" si="8"/>
        <v>0</v>
      </c>
      <c r="M8" s="102">
        <f t="shared" si="8"/>
        <v>0</v>
      </c>
      <c r="N8" s="102">
        <f t="shared" si="8"/>
        <v>0</v>
      </c>
      <c r="O8" s="102">
        <f t="shared" si="8"/>
        <v>0</v>
      </c>
      <c r="P8" s="102">
        <f t="shared" si="8"/>
        <v>0</v>
      </c>
      <c r="Q8" s="102">
        <f t="shared" si="8"/>
        <v>0</v>
      </c>
      <c r="R8" s="102">
        <f t="shared" si="8"/>
        <v>0</v>
      </c>
      <c r="S8" s="102">
        <f t="shared" si="8"/>
        <v>0</v>
      </c>
      <c r="T8" s="102">
        <f t="shared" si="8"/>
        <v>0</v>
      </c>
      <c r="U8" s="102">
        <f t="shared" si="8"/>
        <v>0</v>
      </c>
      <c r="V8" s="102">
        <f t="shared" si="8"/>
        <v>0</v>
      </c>
      <c r="W8" s="102">
        <f t="shared" si="8"/>
        <v>0</v>
      </c>
      <c r="X8" s="102">
        <f t="shared" si="8"/>
        <v>0</v>
      </c>
      <c r="Y8" s="102">
        <f t="shared" si="8"/>
        <v>0</v>
      </c>
      <c r="Z8" s="102">
        <f t="shared" si="8"/>
        <v>0</v>
      </c>
      <c r="AA8" s="102">
        <f t="shared" si="8"/>
        <v>0</v>
      </c>
      <c r="AB8" s="102">
        <f t="shared" si="8"/>
        <v>0</v>
      </c>
      <c r="AC8" s="102">
        <f>SUM(AC9:AC2008)</f>
        <v>0</v>
      </c>
      <c r="AD8" s="102">
        <f t="shared" ref="AD8:AK8" si="9">SUM(AD9:AD2008)</f>
        <v>0</v>
      </c>
      <c r="AE8" s="102">
        <f t="shared" si="9"/>
        <v>0</v>
      </c>
      <c r="AF8" s="102">
        <f t="shared" si="9"/>
        <v>0</v>
      </c>
      <c r="AG8" s="102">
        <f t="shared" si="9"/>
        <v>0</v>
      </c>
      <c r="AH8" s="102">
        <f t="shared" si="9"/>
        <v>0</v>
      </c>
      <c r="AI8" s="102">
        <f t="shared" si="9"/>
        <v>0</v>
      </c>
      <c r="AJ8" s="102">
        <f t="shared" si="9"/>
        <v>0</v>
      </c>
      <c r="AK8" s="102">
        <f t="shared" si="9"/>
        <v>0</v>
      </c>
    </row>
    <row r="9" s="79" customFormat="1" ht="17.25" customHeight="1" spans="1:37">
      <c r="A9" s="103">
        <v>1</v>
      </c>
      <c r="B9" s="103" t="s">
        <v>48</v>
      </c>
      <c r="C9" s="103">
        <v>260</v>
      </c>
      <c r="D9" s="103">
        <v>91</v>
      </c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</row>
    <row r="10" ht="17.25" customHeight="1" spans="1:37">
      <c r="A10" s="104">
        <v>2</v>
      </c>
      <c r="B10" s="104"/>
      <c r="C10" s="103"/>
      <c r="D10" s="103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  <c r="AK10" s="104"/>
    </row>
    <row r="11" ht="17.25" customHeight="1" spans="1:37">
      <c r="A11" s="104">
        <v>3</v>
      </c>
      <c r="B11" s="104"/>
      <c r="C11" s="103"/>
      <c r="D11" s="103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4"/>
    </row>
    <row r="12" ht="17.25" customHeight="1" spans="1:37">
      <c r="A12" s="104">
        <v>4</v>
      </c>
      <c r="B12" s="104"/>
      <c r="C12" s="103"/>
      <c r="D12" s="103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104"/>
      <c r="AG12" s="104"/>
      <c r="AH12" s="104"/>
      <c r="AI12" s="104"/>
      <c r="AJ12" s="104"/>
      <c r="AK12" s="104"/>
    </row>
    <row r="13" ht="17.25" customHeight="1" spans="1:37">
      <c r="A13" s="104">
        <v>5</v>
      </c>
      <c r="B13" s="104"/>
      <c r="C13" s="103"/>
      <c r="D13" s="103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</row>
    <row r="14" ht="17.25" customHeight="1" spans="1:37">
      <c r="A14" s="104">
        <v>6</v>
      </c>
      <c r="B14" s="104"/>
      <c r="C14" s="103"/>
      <c r="D14" s="103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</row>
    <row r="15" ht="17.25" customHeight="1" spans="1:37">
      <c r="A15" s="104">
        <v>7</v>
      </c>
      <c r="B15" s="104"/>
      <c r="C15" s="103"/>
      <c r="D15" s="103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</row>
    <row r="16" ht="17.25" customHeight="1" spans="1:37">
      <c r="A16" s="104">
        <v>8</v>
      </c>
      <c r="B16" s="104"/>
      <c r="C16" s="103"/>
      <c r="D16" s="103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04"/>
      <c r="AF16" s="104"/>
      <c r="AG16" s="104"/>
      <c r="AH16" s="104"/>
      <c r="AI16" s="104"/>
      <c r="AJ16" s="104"/>
      <c r="AK16" s="104"/>
    </row>
    <row r="17" ht="17.25" customHeight="1" spans="1:37">
      <c r="A17" s="104">
        <v>9</v>
      </c>
      <c r="B17" s="104"/>
      <c r="C17" s="103"/>
      <c r="D17" s="103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104"/>
      <c r="AG17" s="104"/>
      <c r="AH17" s="104"/>
      <c r="AI17" s="104"/>
      <c r="AJ17" s="104"/>
      <c r="AK17" s="104"/>
    </row>
    <row r="18" ht="17.25" customHeight="1" spans="1:37">
      <c r="A18" s="104">
        <v>10</v>
      </c>
      <c r="B18" s="104"/>
      <c r="C18" s="103"/>
      <c r="D18" s="103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</row>
    <row r="19" ht="17.25" customHeight="1" spans="1:37">
      <c r="A19" s="104">
        <v>11</v>
      </c>
      <c r="B19" s="104"/>
      <c r="C19" s="103"/>
      <c r="D19" s="103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</row>
    <row r="20" ht="17.25" customHeight="1" spans="1:37">
      <c r="A20" s="104">
        <v>12</v>
      </c>
      <c r="B20" s="104"/>
      <c r="C20" s="103"/>
      <c r="D20" s="103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</row>
    <row r="21" ht="17.25" customHeight="1" spans="1:37">
      <c r="A21" s="104">
        <v>13</v>
      </c>
      <c r="B21" s="104"/>
      <c r="C21" s="103"/>
      <c r="D21" s="103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</row>
    <row r="22" ht="17.25" customHeight="1" spans="1:37">
      <c r="A22" s="104">
        <v>14</v>
      </c>
      <c r="B22" s="104"/>
      <c r="C22" s="103"/>
      <c r="D22" s="103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</row>
    <row r="23" ht="17.25" customHeight="1" spans="1:37">
      <c r="A23" s="104">
        <v>15</v>
      </c>
      <c r="B23" s="104"/>
      <c r="C23" s="103"/>
      <c r="D23" s="103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4"/>
      <c r="AI23" s="104"/>
      <c r="AJ23" s="104"/>
      <c r="AK23" s="104"/>
    </row>
    <row r="24" ht="17.25" customHeight="1" spans="1:37">
      <c r="A24" s="104">
        <v>16</v>
      </c>
      <c r="B24" s="104"/>
      <c r="C24" s="103"/>
      <c r="D24" s="103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  <c r="AK24" s="104"/>
    </row>
    <row r="25" ht="17.25" customHeight="1" spans="1:37">
      <c r="A25" s="104">
        <v>17</v>
      </c>
      <c r="B25" s="104"/>
      <c r="C25" s="103"/>
      <c r="D25" s="103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</row>
    <row r="26" ht="17.25" customHeight="1" spans="1:37">
      <c r="A26" s="104">
        <v>18</v>
      </c>
      <c r="B26" s="104"/>
      <c r="C26" s="103"/>
      <c r="D26" s="103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  <c r="AJ26" s="104"/>
      <c r="AK26" s="104"/>
    </row>
    <row r="27" ht="17.25" customHeight="1" spans="1:37">
      <c r="A27" s="104">
        <v>19</v>
      </c>
      <c r="B27" s="104"/>
      <c r="C27" s="103"/>
      <c r="D27" s="103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  <c r="AG27" s="104"/>
      <c r="AH27" s="104"/>
      <c r="AI27" s="104"/>
      <c r="AJ27" s="104"/>
      <c r="AK27" s="104"/>
    </row>
    <row r="28" ht="17.25" customHeight="1" spans="1:37">
      <c r="A28" s="104">
        <v>20</v>
      </c>
      <c r="B28" s="104"/>
      <c r="C28" s="103"/>
      <c r="D28" s="103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  <c r="AH28" s="104"/>
      <c r="AI28" s="104"/>
      <c r="AJ28" s="104"/>
      <c r="AK28" s="104"/>
    </row>
    <row r="29" ht="17.25" customHeight="1" spans="1:37">
      <c r="A29" s="104">
        <v>21</v>
      </c>
      <c r="B29" s="104"/>
      <c r="C29" s="103"/>
      <c r="D29" s="103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4"/>
      <c r="AD29" s="104"/>
      <c r="AE29" s="104"/>
      <c r="AF29" s="104"/>
      <c r="AG29" s="104"/>
      <c r="AH29" s="104"/>
      <c r="AI29" s="104"/>
      <c r="AJ29" s="104"/>
      <c r="AK29" s="104"/>
    </row>
    <row r="30" ht="17.25" customHeight="1" spans="1:37">
      <c r="A30" s="104">
        <v>22</v>
      </c>
      <c r="B30" s="104"/>
      <c r="C30" s="103"/>
      <c r="D30" s="103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4"/>
      <c r="AJ30" s="104"/>
      <c r="AK30" s="104"/>
    </row>
    <row r="31" ht="17.25" customHeight="1" spans="1:37">
      <c r="A31" s="104">
        <v>23</v>
      </c>
      <c r="B31" s="104"/>
      <c r="C31" s="103"/>
      <c r="D31" s="103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  <c r="AK31" s="104"/>
    </row>
    <row r="32" ht="17.25" customHeight="1" spans="1:37">
      <c r="A32" s="104">
        <v>24</v>
      </c>
      <c r="B32" s="104"/>
      <c r="C32" s="103"/>
      <c r="D32" s="103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  <c r="AI32" s="104"/>
      <c r="AJ32" s="104"/>
      <c r="AK32" s="104"/>
    </row>
    <row r="33" ht="17.25" customHeight="1" spans="1:37">
      <c r="A33" s="104">
        <v>25</v>
      </c>
      <c r="B33" s="104"/>
      <c r="C33" s="103"/>
      <c r="D33" s="103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  <c r="AH33" s="104"/>
      <c r="AI33" s="104"/>
      <c r="AJ33" s="104"/>
      <c r="AK33" s="104"/>
    </row>
    <row r="34" ht="17.25" customHeight="1" spans="1:37">
      <c r="A34" s="104">
        <v>26</v>
      </c>
      <c r="B34" s="104"/>
      <c r="C34" s="103"/>
      <c r="D34" s="103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04"/>
      <c r="AH34" s="104"/>
      <c r="AI34" s="104"/>
      <c r="AJ34" s="104"/>
      <c r="AK34" s="104"/>
    </row>
    <row r="35" ht="17.25" customHeight="1" spans="1:37">
      <c r="A35" s="104">
        <v>27</v>
      </c>
      <c r="B35" s="104"/>
      <c r="C35" s="103"/>
      <c r="D35" s="103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  <c r="AJ35" s="104"/>
      <c r="AK35" s="104"/>
    </row>
    <row r="36" ht="17.25" customHeight="1" spans="1:37">
      <c r="A36" s="104">
        <v>28</v>
      </c>
      <c r="B36" s="104"/>
      <c r="C36" s="103"/>
      <c r="D36" s="103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</row>
    <row r="37" ht="17.25" customHeight="1" spans="1:37">
      <c r="A37" s="104">
        <v>29</v>
      </c>
      <c r="B37" s="104"/>
      <c r="C37" s="103"/>
      <c r="D37" s="103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  <c r="AG37" s="104"/>
      <c r="AH37" s="104"/>
      <c r="AI37" s="104"/>
      <c r="AJ37" s="104"/>
      <c r="AK37" s="104"/>
    </row>
    <row r="38" ht="17.25" customHeight="1" spans="1:37">
      <c r="A38" s="104">
        <v>30</v>
      </c>
      <c r="B38" s="104"/>
      <c r="C38" s="103"/>
      <c r="D38" s="103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  <c r="AD38" s="104"/>
      <c r="AE38" s="104"/>
      <c r="AF38" s="104"/>
      <c r="AG38" s="104"/>
      <c r="AH38" s="104"/>
      <c r="AI38" s="104"/>
      <c r="AJ38" s="104"/>
      <c r="AK38" s="104"/>
    </row>
    <row r="39" spans="1:37">
      <c r="A39" s="104">
        <v>31</v>
      </c>
      <c r="B39" s="104"/>
      <c r="C39" s="103"/>
      <c r="D39" s="103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104"/>
      <c r="AA39" s="104"/>
      <c r="AB39" s="104"/>
      <c r="AC39" s="104"/>
      <c r="AD39" s="104"/>
      <c r="AE39" s="104"/>
      <c r="AF39" s="104"/>
      <c r="AG39" s="104"/>
      <c r="AH39" s="104"/>
      <c r="AI39" s="104"/>
      <c r="AJ39" s="104"/>
      <c r="AK39" s="104"/>
    </row>
    <row r="40" spans="1:37">
      <c r="A40" s="104">
        <v>32</v>
      </c>
      <c r="B40" s="104"/>
      <c r="C40" s="103"/>
      <c r="D40" s="103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  <c r="AG40" s="104"/>
      <c r="AH40" s="104"/>
      <c r="AI40" s="104"/>
      <c r="AJ40" s="104"/>
      <c r="AK40" s="104"/>
    </row>
    <row r="41" spans="1:37">
      <c r="A41" s="104">
        <v>33</v>
      </c>
      <c r="B41" s="104"/>
      <c r="C41" s="103"/>
      <c r="D41" s="103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</row>
    <row r="42" spans="1:37">
      <c r="A42" s="104">
        <v>34</v>
      </c>
      <c r="B42" s="104"/>
      <c r="C42" s="103"/>
      <c r="D42" s="103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</row>
    <row r="43" spans="1:37">
      <c r="A43" s="104">
        <v>35</v>
      </c>
      <c r="B43" s="104"/>
      <c r="C43" s="103"/>
      <c r="D43" s="103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  <c r="AG43" s="104"/>
      <c r="AH43" s="104"/>
      <c r="AI43" s="104"/>
      <c r="AJ43" s="104"/>
      <c r="AK43" s="104"/>
    </row>
    <row r="44" spans="1:37">
      <c r="A44" s="104">
        <v>36</v>
      </c>
      <c r="B44" s="104"/>
      <c r="C44" s="103"/>
      <c r="D44" s="103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  <c r="AI44" s="104"/>
      <c r="AJ44" s="104"/>
      <c r="AK44" s="104"/>
    </row>
    <row r="45" spans="1:37">
      <c r="A45" s="104">
        <v>37</v>
      </c>
      <c r="B45" s="104"/>
      <c r="C45" s="103"/>
      <c r="D45" s="103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  <c r="AG45" s="104"/>
      <c r="AH45" s="104"/>
      <c r="AI45" s="104"/>
      <c r="AJ45" s="104"/>
      <c r="AK45" s="104"/>
    </row>
    <row r="46" spans="1:37">
      <c r="A46" s="104">
        <v>38</v>
      </c>
      <c r="B46" s="104"/>
      <c r="C46" s="103"/>
      <c r="D46" s="103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104"/>
      <c r="AI46" s="104"/>
      <c r="AJ46" s="104"/>
      <c r="AK46" s="104"/>
    </row>
    <row r="47" spans="1:37">
      <c r="A47" s="104">
        <v>39</v>
      </c>
      <c r="B47" s="104"/>
      <c r="C47" s="103"/>
      <c r="D47" s="103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  <c r="AH47" s="104"/>
      <c r="AI47" s="104"/>
      <c r="AJ47" s="104"/>
      <c r="AK47" s="104"/>
    </row>
    <row r="48" spans="1:37">
      <c r="A48" s="104">
        <v>40</v>
      </c>
      <c r="B48" s="104"/>
      <c r="C48" s="103"/>
      <c r="D48" s="103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4"/>
      <c r="X48" s="104"/>
      <c r="Y48" s="104"/>
      <c r="Z48" s="104"/>
      <c r="AA48" s="104"/>
      <c r="AB48" s="104"/>
      <c r="AC48" s="104"/>
      <c r="AD48" s="104"/>
      <c r="AE48" s="104"/>
      <c r="AF48" s="104"/>
      <c r="AG48" s="104"/>
      <c r="AH48" s="104"/>
      <c r="AI48" s="104"/>
      <c r="AJ48" s="104"/>
      <c r="AK48" s="104"/>
    </row>
    <row r="49" spans="1:37">
      <c r="A49" s="104">
        <v>41</v>
      </c>
      <c r="B49" s="104"/>
      <c r="C49" s="103"/>
      <c r="D49" s="103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104"/>
      <c r="W49" s="104"/>
      <c r="X49" s="104"/>
      <c r="Y49" s="104"/>
      <c r="Z49" s="104"/>
      <c r="AA49" s="104"/>
      <c r="AB49" s="104"/>
      <c r="AC49" s="104"/>
      <c r="AD49" s="104"/>
      <c r="AE49" s="104"/>
      <c r="AF49" s="104"/>
      <c r="AG49" s="104"/>
      <c r="AH49" s="104"/>
      <c r="AI49" s="104"/>
      <c r="AJ49" s="104"/>
      <c r="AK49" s="104"/>
    </row>
    <row r="50" spans="1:37">
      <c r="A50" s="104">
        <v>42</v>
      </c>
      <c r="B50" s="104"/>
      <c r="C50" s="103"/>
      <c r="D50" s="103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  <c r="AF50" s="104"/>
      <c r="AG50" s="104"/>
      <c r="AH50" s="104"/>
      <c r="AI50" s="104"/>
      <c r="AJ50" s="104"/>
      <c r="AK50" s="104"/>
    </row>
    <row r="51" spans="1:37">
      <c r="A51" s="104">
        <v>43</v>
      </c>
      <c r="B51" s="104"/>
      <c r="C51" s="103"/>
      <c r="D51" s="103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4"/>
      <c r="AC51" s="104"/>
      <c r="AD51" s="104"/>
      <c r="AE51" s="104"/>
      <c r="AF51" s="104"/>
      <c r="AG51" s="104"/>
      <c r="AH51" s="104"/>
      <c r="AI51" s="104"/>
      <c r="AJ51" s="104"/>
      <c r="AK51" s="104"/>
    </row>
    <row r="52" spans="1:37">
      <c r="A52" s="104">
        <v>44</v>
      </c>
      <c r="B52" s="104"/>
      <c r="C52" s="103"/>
      <c r="D52" s="103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  <c r="W52" s="104"/>
      <c r="X52" s="104"/>
      <c r="Y52" s="104"/>
      <c r="Z52" s="104"/>
      <c r="AA52" s="104"/>
      <c r="AB52" s="104"/>
      <c r="AC52" s="104"/>
      <c r="AD52" s="104"/>
      <c r="AE52" s="104"/>
      <c r="AF52" s="104"/>
      <c r="AG52" s="104"/>
      <c r="AH52" s="104"/>
      <c r="AI52" s="104"/>
      <c r="AJ52" s="104"/>
      <c r="AK52" s="104"/>
    </row>
    <row r="53" spans="1:37">
      <c r="A53" s="104">
        <v>45</v>
      </c>
      <c r="B53" s="104"/>
      <c r="C53" s="103"/>
      <c r="D53" s="103"/>
      <c r="E53" s="104"/>
      <c r="F53" s="104"/>
      <c r="G53" s="104"/>
      <c r="H53" s="104"/>
      <c r="I53" s="104"/>
      <c r="J53" s="104"/>
      <c r="K53" s="104"/>
      <c r="L53" s="104"/>
      <c r="M53" s="104"/>
      <c r="N53" s="104"/>
      <c r="O53" s="104"/>
      <c r="P53" s="104"/>
      <c r="Q53" s="104"/>
      <c r="R53" s="104"/>
      <c r="S53" s="104"/>
      <c r="T53" s="104"/>
      <c r="U53" s="104"/>
      <c r="V53" s="104"/>
      <c r="W53" s="104"/>
      <c r="X53" s="104"/>
      <c r="Y53" s="104"/>
      <c r="Z53" s="104"/>
      <c r="AA53" s="104"/>
      <c r="AB53" s="104"/>
      <c r="AC53" s="104"/>
      <c r="AD53" s="104"/>
      <c r="AE53" s="104"/>
      <c r="AF53" s="104"/>
      <c r="AG53" s="104"/>
      <c r="AH53" s="104"/>
      <c r="AI53" s="104"/>
      <c r="AJ53" s="104"/>
      <c r="AK53" s="104"/>
    </row>
    <row r="54" spans="1:37">
      <c r="A54" s="104">
        <v>46</v>
      </c>
      <c r="B54" s="104"/>
      <c r="C54" s="103"/>
      <c r="D54" s="103"/>
      <c r="E54" s="104"/>
      <c r="F54" s="104"/>
      <c r="G54" s="104"/>
      <c r="H54" s="104"/>
      <c r="I54" s="104"/>
      <c r="J54" s="104"/>
      <c r="K54" s="104"/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4"/>
      <c r="W54" s="104"/>
      <c r="X54" s="104"/>
      <c r="Y54" s="104"/>
      <c r="Z54" s="104"/>
      <c r="AA54" s="104"/>
      <c r="AB54" s="104"/>
      <c r="AC54" s="104"/>
      <c r="AD54" s="104"/>
      <c r="AE54" s="104"/>
      <c r="AF54" s="104"/>
      <c r="AG54" s="104"/>
      <c r="AH54" s="104"/>
      <c r="AI54" s="104"/>
      <c r="AJ54" s="104"/>
      <c r="AK54" s="104"/>
    </row>
    <row r="55" spans="1:37">
      <c r="A55" s="104">
        <v>47</v>
      </c>
      <c r="B55" s="104"/>
      <c r="C55" s="103"/>
      <c r="D55" s="103"/>
      <c r="E55" s="104"/>
      <c r="F55" s="104"/>
      <c r="G55" s="104"/>
      <c r="H55" s="104"/>
      <c r="I55" s="104"/>
      <c r="J55" s="104"/>
      <c r="K55" s="104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4"/>
      <c r="AE55" s="104"/>
      <c r="AF55" s="104"/>
      <c r="AG55" s="104"/>
      <c r="AH55" s="104"/>
      <c r="AI55" s="104"/>
      <c r="AJ55" s="104"/>
      <c r="AK55" s="104"/>
    </row>
    <row r="56" spans="1:37">
      <c r="A56" s="104">
        <v>48</v>
      </c>
      <c r="B56" s="104"/>
      <c r="C56" s="103"/>
      <c r="D56" s="103"/>
      <c r="E56" s="104"/>
      <c r="F56" s="104"/>
      <c r="G56" s="104"/>
      <c r="H56" s="104"/>
      <c r="I56" s="104"/>
      <c r="J56" s="104"/>
      <c r="K56" s="104"/>
      <c r="L56" s="104"/>
      <c r="M56" s="104"/>
      <c r="N56" s="104"/>
      <c r="O56" s="104"/>
      <c r="P56" s="104"/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104"/>
      <c r="AE56" s="104"/>
      <c r="AF56" s="104"/>
      <c r="AG56" s="104"/>
      <c r="AH56" s="104"/>
      <c r="AI56" s="104"/>
      <c r="AJ56" s="104"/>
      <c r="AK56" s="104"/>
    </row>
    <row r="57" spans="1:37">
      <c r="A57" s="104">
        <v>49</v>
      </c>
      <c r="B57" s="104"/>
      <c r="C57" s="103"/>
      <c r="D57" s="103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04"/>
      <c r="V57" s="104"/>
      <c r="W57" s="104"/>
      <c r="X57" s="104"/>
      <c r="Y57" s="104"/>
      <c r="Z57" s="104"/>
      <c r="AA57" s="104"/>
      <c r="AB57" s="104"/>
      <c r="AC57" s="104"/>
      <c r="AD57" s="104"/>
      <c r="AE57" s="104"/>
      <c r="AF57" s="104"/>
      <c r="AG57" s="104"/>
      <c r="AH57" s="104"/>
      <c r="AI57" s="104"/>
      <c r="AJ57" s="104"/>
      <c r="AK57" s="104"/>
    </row>
    <row r="58" spans="1:37">
      <c r="A58" s="104">
        <v>50</v>
      </c>
      <c r="B58" s="104"/>
      <c r="C58" s="103"/>
      <c r="D58" s="103"/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04"/>
      <c r="X58" s="104"/>
      <c r="Y58" s="104"/>
      <c r="Z58" s="104"/>
      <c r="AA58" s="104"/>
      <c r="AB58" s="104"/>
      <c r="AC58" s="104"/>
      <c r="AD58" s="104"/>
      <c r="AE58" s="104"/>
      <c r="AF58" s="104"/>
      <c r="AG58" s="104"/>
      <c r="AH58" s="104"/>
      <c r="AI58" s="104"/>
      <c r="AJ58" s="104"/>
      <c r="AK58" s="104"/>
    </row>
    <row r="59" spans="1:37">
      <c r="A59" s="104">
        <v>51</v>
      </c>
      <c r="B59" s="104"/>
      <c r="C59" s="103"/>
      <c r="D59" s="103"/>
      <c r="E59" s="104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104"/>
      <c r="Q59" s="104"/>
      <c r="R59" s="104"/>
      <c r="S59" s="104"/>
      <c r="T59" s="104"/>
      <c r="U59" s="104"/>
      <c r="V59" s="104"/>
      <c r="W59" s="104"/>
      <c r="X59" s="104"/>
      <c r="Y59" s="104"/>
      <c r="Z59" s="104"/>
      <c r="AA59" s="104"/>
      <c r="AB59" s="104"/>
      <c r="AC59" s="104"/>
      <c r="AD59" s="104"/>
      <c r="AE59" s="104"/>
      <c r="AF59" s="104"/>
      <c r="AG59" s="104"/>
      <c r="AH59" s="104"/>
      <c r="AI59" s="104"/>
      <c r="AJ59" s="104"/>
      <c r="AK59" s="104"/>
    </row>
    <row r="60" spans="1:37">
      <c r="A60" s="104">
        <v>52</v>
      </c>
      <c r="B60" s="104"/>
      <c r="C60" s="103"/>
      <c r="D60" s="103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104"/>
      <c r="P60" s="104"/>
      <c r="Q60" s="104"/>
      <c r="R60" s="104"/>
      <c r="S60" s="104"/>
      <c r="T60" s="104"/>
      <c r="U60" s="104"/>
      <c r="V60" s="104"/>
      <c r="W60" s="104"/>
      <c r="X60" s="104"/>
      <c r="Y60" s="104"/>
      <c r="Z60" s="104"/>
      <c r="AA60" s="104"/>
      <c r="AB60" s="104"/>
      <c r="AC60" s="104"/>
      <c r="AD60" s="104"/>
      <c r="AE60" s="104"/>
      <c r="AF60" s="104"/>
      <c r="AG60" s="104"/>
      <c r="AH60" s="104"/>
      <c r="AI60" s="104"/>
      <c r="AJ60" s="104"/>
      <c r="AK60" s="104"/>
    </row>
    <row r="61" spans="1:37">
      <c r="A61" s="104">
        <v>53</v>
      </c>
      <c r="B61" s="104"/>
      <c r="C61" s="103"/>
      <c r="D61" s="103"/>
      <c r="E61" s="104"/>
      <c r="F61" s="104"/>
      <c r="G61" s="104"/>
      <c r="H61" s="104"/>
      <c r="I61" s="104"/>
      <c r="J61" s="104"/>
      <c r="K61" s="104"/>
      <c r="L61" s="104"/>
      <c r="M61" s="104"/>
      <c r="N61" s="104"/>
      <c r="O61" s="104"/>
      <c r="P61" s="104"/>
      <c r="Q61" s="104"/>
      <c r="R61" s="104"/>
      <c r="S61" s="104"/>
      <c r="T61" s="104"/>
      <c r="U61" s="104"/>
      <c r="V61" s="104"/>
      <c r="W61" s="104"/>
      <c r="X61" s="104"/>
      <c r="Y61" s="104"/>
      <c r="Z61" s="104"/>
      <c r="AA61" s="104"/>
      <c r="AB61" s="104"/>
      <c r="AC61" s="104"/>
      <c r="AD61" s="104"/>
      <c r="AE61" s="104"/>
      <c r="AF61" s="104"/>
      <c r="AG61" s="104"/>
      <c r="AH61" s="104"/>
      <c r="AI61" s="104"/>
      <c r="AJ61" s="104"/>
      <c r="AK61" s="104"/>
    </row>
    <row r="62" spans="1:37">
      <c r="A62" s="104">
        <v>54</v>
      </c>
      <c r="B62" s="104"/>
      <c r="C62" s="103"/>
      <c r="D62" s="103"/>
      <c r="E62" s="104"/>
      <c r="F62" s="104"/>
      <c r="G62" s="104"/>
      <c r="H62" s="104"/>
      <c r="I62" s="104"/>
      <c r="J62" s="104"/>
      <c r="K62" s="104"/>
      <c r="L62" s="104"/>
      <c r="M62" s="104"/>
      <c r="N62" s="104"/>
      <c r="O62" s="104"/>
      <c r="P62" s="104"/>
      <c r="Q62" s="104"/>
      <c r="R62" s="104"/>
      <c r="S62" s="104"/>
      <c r="T62" s="104"/>
      <c r="U62" s="104"/>
      <c r="V62" s="104"/>
      <c r="W62" s="104"/>
      <c r="X62" s="104"/>
      <c r="Y62" s="104"/>
      <c r="Z62" s="104"/>
      <c r="AA62" s="104"/>
      <c r="AB62" s="104"/>
      <c r="AC62" s="104"/>
      <c r="AD62" s="104"/>
      <c r="AE62" s="104"/>
      <c r="AF62" s="104"/>
      <c r="AG62" s="104"/>
      <c r="AH62" s="104"/>
      <c r="AI62" s="104"/>
      <c r="AJ62" s="104"/>
      <c r="AK62" s="104"/>
    </row>
    <row r="63" spans="1:37">
      <c r="A63" s="104">
        <v>55</v>
      </c>
      <c r="B63" s="104"/>
      <c r="C63" s="103"/>
      <c r="D63" s="103"/>
      <c r="E63" s="104"/>
      <c r="F63" s="104"/>
      <c r="G63" s="104"/>
      <c r="H63" s="104"/>
      <c r="I63" s="104"/>
      <c r="J63" s="104"/>
      <c r="K63" s="104"/>
      <c r="L63" s="104"/>
      <c r="M63" s="104"/>
      <c r="N63" s="104"/>
      <c r="O63" s="104"/>
      <c r="P63" s="104"/>
      <c r="Q63" s="104"/>
      <c r="R63" s="104"/>
      <c r="S63" s="104"/>
      <c r="T63" s="104"/>
      <c r="U63" s="104"/>
      <c r="V63" s="104"/>
      <c r="W63" s="104"/>
      <c r="X63" s="104"/>
      <c r="Y63" s="104"/>
      <c r="Z63" s="104"/>
      <c r="AA63" s="104"/>
      <c r="AB63" s="104"/>
      <c r="AC63" s="104"/>
      <c r="AD63" s="104"/>
      <c r="AE63" s="104"/>
      <c r="AF63" s="104"/>
      <c r="AG63" s="104"/>
      <c r="AH63" s="104"/>
      <c r="AI63" s="104"/>
      <c r="AJ63" s="104"/>
      <c r="AK63" s="104"/>
    </row>
    <row r="64" spans="1:37">
      <c r="A64" s="104">
        <v>56</v>
      </c>
      <c r="B64" s="104"/>
      <c r="C64" s="103"/>
      <c r="D64" s="103"/>
      <c r="E64" s="104"/>
      <c r="F64" s="104"/>
      <c r="G64" s="104"/>
      <c r="H64" s="104"/>
      <c r="I64" s="104"/>
      <c r="J64" s="104"/>
      <c r="K64" s="104"/>
      <c r="L64" s="104"/>
      <c r="M64" s="104"/>
      <c r="N64" s="104"/>
      <c r="O64" s="104"/>
      <c r="P64" s="104"/>
      <c r="Q64" s="104"/>
      <c r="R64" s="104"/>
      <c r="S64" s="104"/>
      <c r="T64" s="104"/>
      <c r="U64" s="104"/>
      <c r="V64" s="104"/>
      <c r="W64" s="104"/>
      <c r="X64" s="104"/>
      <c r="Y64" s="104"/>
      <c r="Z64" s="104"/>
      <c r="AA64" s="104"/>
      <c r="AB64" s="104"/>
      <c r="AC64" s="104"/>
      <c r="AD64" s="104"/>
      <c r="AE64" s="104"/>
      <c r="AF64" s="104"/>
      <c r="AG64" s="104"/>
      <c r="AH64" s="104"/>
      <c r="AI64" s="104"/>
      <c r="AJ64" s="104"/>
      <c r="AK64" s="104"/>
    </row>
    <row r="65" spans="1:37">
      <c r="A65" s="104">
        <v>57</v>
      </c>
      <c r="B65" s="104"/>
      <c r="C65" s="103"/>
      <c r="D65" s="103"/>
      <c r="E65" s="104"/>
      <c r="F65" s="104"/>
      <c r="G65" s="104"/>
      <c r="H65" s="104"/>
      <c r="I65" s="104"/>
      <c r="J65" s="104"/>
      <c r="K65" s="104"/>
      <c r="L65" s="104"/>
      <c r="M65" s="104"/>
      <c r="N65" s="104"/>
      <c r="O65" s="104"/>
      <c r="P65" s="104"/>
      <c r="Q65" s="104"/>
      <c r="R65" s="104"/>
      <c r="S65" s="104"/>
      <c r="T65" s="104"/>
      <c r="U65" s="104"/>
      <c r="V65" s="104"/>
      <c r="W65" s="104"/>
      <c r="X65" s="104"/>
      <c r="Y65" s="104"/>
      <c r="Z65" s="104"/>
      <c r="AA65" s="104"/>
      <c r="AB65" s="104"/>
      <c r="AC65" s="104"/>
      <c r="AD65" s="104"/>
      <c r="AE65" s="104"/>
      <c r="AF65" s="104"/>
      <c r="AG65" s="104"/>
      <c r="AH65" s="104"/>
      <c r="AI65" s="104"/>
      <c r="AJ65" s="104"/>
      <c r="AK65" s="104"/>
    </row>
    <row r="66" spans="1:37">
      <c r="A66" s="104">
        <v>58</v>
      </c>
      <c r="B66" s="104"/>
      <c r="C66" s="103"/>
      <c r="D66" s="103"/>
      <c r="E66" s="104"/>
      <c r="F66" s="104"/>
      <c r="G66" s="104"/>
      <c r="H66" s="104"/>
      <c r="I66" s="104"/>
      <c r="J66" s="104"/>
      <c r="K66" s="104"/>
      <c r="L66" s="104"/>
      <c r="M66" s="104"/>
      <c r="N66" s="104"/>
      <c r="O66" s="104"/>
      <c r="P66" s="104"/>
      <c r="Q66" s="104"/>
      <c r="R66" s="104"/>
      <c r="S66" s="104"/>
      <c r="T66" s="104"/>
      <c r="U66" s="104"/>
      <c r="V66" s="104"/>
      <c r="W66" s="104"/>
      <c r="X66" s="104"/>
      <c r="Y66" s="104"/>
      <c r="Z66" s="104"/>
      <c r="AA66" s="104"/>
      <c r="AB66" s="104"/>
      <c r="AC66" s="104"/>
      <c r="AD66" s="104"/>
      <c r="AE66" s="104"/>
      <c r="AF66" s="104"/>
      <c r="AG66" s="104"/>
      <c r="AH66" s="104"/>
      <c r="AI66" s="104"/>
      <c r="AJ66" s="104"/>
      <c r="AK66" s="104"/>
    </row>
    <row r="67" spans="1:37">
      <c r="A67" s="104">
        <v>59</v>
      </c>
      <c r="B67" s="104"/>
      <c r="C67" s="103"/>
      <c r="D67" s="103"/>
      <c r="E67" s="104"/>
      <c r="F67" s="104"/>
      <c r="G67" s="104"/>
      <c r="H67" s="104"/>
      <c r="I67" s="104"/>
      <c r="J67" s="104"/>
      <c r="K67" s="104"/>
      <c r="L67" s="104"/>
      <c r="M67" s="104"/>
      <c r="N67" s="104"/>
      <c r="O67" s="104"/>
      <c r="P67" s="104"/>
      <c r="Q67" s="104"/>
      <c r="R67" s="104"/>
      <c r="S67" s="104"/>
      <c r="T67" s="104"/>
      <c r="U67" s="104"/>
      <c r="V67" s="104"/>
      <c r="W67" s="104"/>
      <c r="X67" s="104"/>
      <c r="Y67" s="104"/>
      <c r="Z67" s="104"/>
      <c r="AA67" s="104"/>
      <c r="AB67" s="104"/>
      <c r="AC67" s="104"/>
      <c r="AD67" s="104"/>
      <c r="AE67" s="104"/>
      <c r="AF67" s="104"/>
      <c r="AG67" s="104"/>
      <c r="AH67" s="104"/>
      <c r="AI67" s="104"/>
      <c r="AJ67" s="104"/>
      <c r="AK67" s="104"/>
    </row>
    <row r="68" spans="1:37">
      <c r="A68" s="104">
        <v>60</v>
      </c>
      <c r="B68" s="104"/>
      <c r="C68" s="103"/>
      <c r="D68" s="103"/>
      <c r="E68" s="104"/>
      <c r="F68" s="104"/>
      <c r="G68" s="104"/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4"/>
      <c r="Z68" s="104"/>
      <c r="AA68" s="104"/>
      <c r="AB68" s="104"/>
      <c r="AC68" s="104"/>
      <c r="AD68" s="104"/>
      <c r="AE68" s="104"/>
      <c r="AF68" s="104"/>
      <c r="AG68" s="104"/>
      <c r="AH68" s="104"/>
      <c r="AI68" s="104"/>
      <c r="AJ68" s="104"/>
      <c r="AK68" s="104"/>
    </row>
    <row r="69" spans="1:37">
      <c r="A69" s="104">
        <v>61</v>
      </c>
      <c r="B69" s="104"/>
      <c r="C69" s="103"/>
      <c r="D69" s="103"/>
      <c r="E69" s="104"/>
      <c r="F69" s="104"/>
      <c r="G69" s="104"/>
      <c r="H69" s="104"/>
      <c r="I69" s="104"/>
      <c r="J69" s="104"/>
      <c r="K69" s="104"/>
      <c r="L69" s="104"/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104"/>
      <c r="X69" s="104"/>
      <c r="Y69" s="104"/>
      <c r="Z69" s="104"/>
      <c r="AA69" s="104"/>
      <c r="AB69" s="104"/>
      <c r="AC69" s="104"/>
      <c r="AD69" s="104"/>
      <c r="AE69" s="104"/>
      <c r="AF69" s="104"/>
      <c r="AG69" s="104"/>
      <c r="AH69" s="104"/>
      <c r="AI69" s="104"/>
      <c r="AJ69" s="104"/>
      <c r="AK69" s="104"/>
    </row>
    <row r="70" spans="1:37">
      <c r="A70" s="104">
        <v>62</v>
      </c>
      <c r="B70" s="104"/>
      <c r="C70" s="103"/>
      <c r="D70" s="103"/>
      <c r="E70" s="104"/>
      <c r="F70" s="104"/>
      <c r="G70" s="104"/>
      <c r="H70" s="104"/>
      <c r="I70" s="104"/>
      <c r="J70" s="104"/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4"/>
      <c r="Z70" s="104"/>
      <c r="AA70" s="104"/>
      <c r="AB70" s="104"/>
      <c r="AC70" s="104"/>
      <c r="AD70" s="104"/>
      <c r="AE70" s="104"/>
      <c r="AF70" s="104"/>
      <c r="AG70" s="104"/>
      <c r="AH70" s="104"/>
      <c r="AI70" s="104"/>
      <c r="AJ70" s="104"/>
      <c r="AK70" s="104"/>
    </row>
    <row r="71" spans="1:37">
      <c r="A71" s="104">
        <v>63</v>
      </c>
      <c r="B71" s="104"/>
      <c r="C71" s="103"/>
      <c r="D71" s="103"/>
      <c r="E71" s="104"/>
      <c r="F71" s="104"/>
      <c r="G71" s="104"/>
      <c r="H71" s="104"/>
      <c r="I71" s="104"/>
      <c r="J71" s="104"/>
      <c r="K71" s="104"/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104"/>
      <c r="X71" s="104"/>
      <c r="Y71" s="104"/>
      <c r="Z71" s="104"/>
      <c r="AA71" s="104"/>
      <c r="AB71" s="104"/>
      <c r="AC71" s="104"/>
      <c r="AD71" s="104"/>
      <c r="AE71" s="104"/>
      <c r="AF71" s="104"/>
      <c r="AG71" s="104"/>
      <c r="AH71" s="104"/>
      <c r="AI71" s="104"/>
      <c r="AJ71" s="104"/>
      <c r="AK71" s="104"/>
    </row>
    <row r="72" spans="1:37">
      <c r="A72" s="104">
        <v>64</v>
      </c>
      <c r="B72" s="104"/>
      <c r="C72" s="103"/>
      <c r="D72" s="103"/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4"/>
      <c r="Z72" s="104"/>
      <c r="AA72" s="104"/>
      <c r="AB72" s="104"/>
      <c r="AC72" s="104"/>
      <c r="AD72" s="104"/>
      <c r="AE72" s="104"/>
      <c r="AF72" s="104"/>
      <c r="AG72" s="104"/>
      <c r="AH72" s="104"/>
      <c r="AI72" s="104"/>
      <c r="AJ72" s="104"/>
      <c r="AK72" s="104"/>
    </row>
    <row r="73" spans="1:1">
      <c r="A73" s="104">
        <v>65</v>
      </c>
    </row>
    <row r="74" spans="1:1">
      <c r="A74" s="104">
        <v>66</v>
      </c>
    </row>
    <row r="75" spans="1:1">
      <c r="A75" s="104">
        <v>67</v>
      </c>
    </row>
    <row r="76" spans="1:1">
      <c r="A76" s="104">
        <v>68</v>
      </c>
    </row>
    <row r="77" spans="1:1">
      <c r="A77" s="104">
        <v>69</v>
      </c>
    </row>
    <row r="78" spans="1:1">
      <c r="A78" s="104">
        <v>70</v>
      </c>
    </row>
    <row r="79" spans="1:1">
      <c r="A79" s="104">
        <v>71</v>
      </c>
    </row>
    <row r="80" spans="1:1">
      <c r="A80" s="104">
        <v>72</v>
      </c>
    </row>
    <row r="81" spans="1:1">
      <c r="A81" s="104">
        <v>73</v>
      </c>
    </row>
    <row r="82" spans="1:1">
      <c r="A82" s="104">
        <v>74</v>
      </c>
    </row>
    <row r="83" spans="1:1">
      <c r="A83" s="104">
        <v>75</v>
      </c>
    </row>
    <row r="84" spans="1:1">
      <c r="A84" s="104">
        <v>76</v>
      </c>
    </row>
    <row r="85" spans="1:1">
      <c r="A85" s="104">
        <v>77</v>
      </c>
    </row>
    <row r="86" spans="1:1">
      <c r="A86" s="104">
        <v>78</v>
      </c>
    </row>
    <row r="87" spans="1:1">
      <c r="A87" s="104">
        <v>79</v>
      </c>
    </row>
    <row r="88" spans="1:1">
      <c r="A88" s="104">
        <v>80</v>
      </c>
    </row>
    <row r="89" spans="1:1">
      <c r="A89" s="104">
        <v>81</v>
      </c>
    </row>
    <row r="90" spans="1:1">
      <c r="A90" s="104">
        <v>82</v>
      </c>
    </row>
    <row r="91" spans="1:1">
      <c r="A91" s="104">
        <v>83</v>
      </c>
    </row>
    <row r="92" spans="1:1">
      <c r="A92" s="104">
        <v>84</v>
      </c>
    </row>
    <row r="93" spans="1:1">
      <c r="A93" s="104">
        <v>85</v>
      </c>
    </row>
    <row r="94" spans="1:1">
      <c r="A94" s="104">
        <v>86</v>
      </c>
    </row>
    <row r="95" spans="1:1">
      <c r="A95" s="104">
        <v>87</v>
      </c>
    </row>
    <row r="96" spans="1:1">
      <c r="A96" s="104">
        <v>88</v>
      </c>
    </row>
    <row r="97" spans="1:1">
      <c r="A97" s="104">
        <v>89</v>
      </c>
    </row>
    <row r="98" spans="1:1">
      <c r="A98" s="104">
        <v>90</v>
      </c>
    </row>
    <row r="99" spans="1:1">
      <c r="A99" s="104">
        <v>91</v>
      </c>
    </row>
    <row r="100" spans="1:1">
      <c r="A100" s="104">
        <v>92</v>
      </c>
    </row>
    <row r="101" spans="1:1">
      <c r="A101" s="104">
        <v>93</v>
      </c>
    </row>
  </sheetData>
  <sheetProtection password="C6D1" sheet="1" objects="1" scenarios="1"/>
  <mergeCells count="45">
    <mergeCell ref="A1:AK1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Y3:Z3"/>
    <mergeCell ref="AA3:AB3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C6:D6"/>
    <mergeCell ref="E6:F6"/>
    <mergeCell ref="G6:H6"/>
    <mergeCell ref="I6:J6"/>
    <mergeCell ref="K6:L6"/>
    <mergeCell ref="M6:N6"/>
    <mergeCell ref="O6:P6"/>
    <mergeCell ref="Q6:R6"/>
    <mergeCell ref="S6:T6"/>
    <mergeCell ref="U6:V6"/>
    <mergeCell ref="W6:X6"/>
    <mergeCell ref="Y6:Z6"/>
    <mergeCell ref="AA6:AB6"/>
    <mergeCell ref="A7:B7"/>
    <mergeCell ref="A8:B8"/>
    <mergeCell ref="A3:A6"/>
    <mergeCell ref="B3:B4"/>
    <mergeCell ref="AC3:AC4"/>
  </mergeCells>
  <conditionalFormatting sqref="C6:D6">
    <cfRule type="cellIs" dxfId="0" priority="31" operator="lessThan">
      <formula>100</formula>
    </cfRule>
    <cfRule type="cellIs" dxfId="1" priority="32" operator="greaterThan">
      <formula>400</formula>
    </cfRule>
  </conditionalFormatting>
  <conditionalFormatting sqref="E6:F6">
    <cfRule type="cellIs" dxfId="0" priority="29" operator="lessThan">
      <formula>100</formula>
    </cfRule>
    <cfRule type="cellIs" dxfId="1" priority="30" operator="greaterThan">
      <formula>150</formula>
    </cfRule>
  </conditionalFormatting>
  <conditionalFormatting sqref="G6:H6">
    <cfRule type="cellIs" dxfId="0" priority="27" operator="lessThan">
      <formula>50</formula>
    </cfRule>
    <cfRule type="cellIs" dxfId="1" priority="28" operator="greaterThan">
      <formula>100</formula>
    </cfRule>
  </conditionalFormatting>
  <conditionalFormatting sqref="I6:J6">
    <cfRule type="cellIs" dxfId="0" priority="25" operator="lessThan">
      <formula>100</formula>
    </cfRule>
    <cfRule type="cellIs" dxfId="1" priority="26" operator="greaterThan">
      <formula>150</formula>
    </cfRule>
  </conditionalFormatting>
  <conditionalFormatting sqref="K6:L6">
    <cfRule type="cellIs" dxfId="0" priority="23" operator="lessThan">
      <formula>150</formula>
    </cfRule>
    <cfRule type="cellIs" dxfId="1" priority="24" operator="greaterThan">
      <formula>300</formula>
    </cfRule>
  </conditionalFormatting>
  <conditionalFormatting sqref="M6:N6">
    <cfRule type="cellIs" dxfId="0" priority="21" operator="lessThan">
      <formula>100</formula>
    </cfRule>
    <cfRule type="cellIs" dxfId="1" priority="22" operator="greaterThan">
      <formula>150</formula>
    </cfRule>
  </conditionalFormatting>
  <conditionalFormatting sqref="O6:P6">
    <cfRule type="cellIs" dxfId="0" priority="19" operator="lessThan">
      <formula>3000</formula>
    </cfRule>
    <cfRule type="cellIs" dxfId="1" priority="20" operator="greaterThan">
      <formula>4500</formula>
    </cfRule>
  </conditionalFormatting>
  <conditionalFormatting sqref="Q6:R6">
    <cfRule type="cellIs" dxfId="0" priority="17" operator="lessThan">
      <formula>200</formula>
    </cfRule>
    <cfRule type="cellIs" dxfId="1" priority="18" operator="greaterThan">
      <formula>300</formula>
    </cfRule>
  </conditionalFormatting>
  <conditionalFormatting sqref="S6:T6">
    <cfRule type="cellIs" dxfId="0" priority="15" operator="lessThan">
      <formula>100</formula>
    </cfRule>
    <cfRule type="cellIs" dxfId="1" priority="16" operator="greaterThan">
      <formula>200</formula>
    </cfRule>
  </conditionalFormatting>
  <conditionalFormatting sqref="U6:V6">
    <cfRule type="cellIs" dxfId="0" priority="13" operator="lessThan">
      <formula>100</formula>
    </cfRule>
    <cfRule type="cellIs" dxfId="1" priority="14" operator="greaterThan">
      <formula>200</formula>
    </cfRule>
  </conditionalFormatting>
  <conditionalFormatting sqref="W6:X6">
    <cfRule type="cellIs" dxfId="0" priority="11" operator="lessThan">
      <formula>200</formula>
    </cfRule>
    <cfRule type="cellIs" dxfId="1" priority="12" operator="greaterThan">
      <formula>300</formula>
    </cfRule>
  </conditionalFormatting>
  <conditionalFormatting sqref="Y6:Z6">
    <cfRule type="cellIs" dxfId="0" priority="3" operator="lessThan">
      <formula>1500</formula>
    </cfRule>
    <cfRule type="cellIs" dxfId="1" priority="4" operator="greaterThan">
      <formula>2500</formula>
    </cfRule>
    <cfRule type="cellIs" dxfId="0" priority="7" operator="lessThan">
      <formula>1000</formula>
    </cfRule>
    <cfRule type="cellIs" dxfId="1" priority="8" operator="greaterThan">
      <formula>1500</formula>
    </cfRule>
  </conditionalFormatting>
  <conditionalFormatting sqref="AA6:AB6">
    <cfRule type="cellIs" dxfId="0" priority="5" operator="lessThan">
      <formula>500</formula>
    </cfRule>
    <cfRule type="cellIs" dxfId="1" priority="6" operator="greaterThan">
      <formula>1000</formula>
    </cfRule>
    <cfRule type="cellIs" dxfId="0" priority="9" operator="lessThan">
      <formula>300</formula>
    </cfRule>
    <cfRule type="cellIs" dxfId="1" priority="10" operator="greaterThan">
      <formula>1000</formula>
    </cfRule>
  </conditionalFormatting>
  <pageMargins left="0.354330708661417" right="0.15748031496063" top="0.984251968503937" bottom="0.78740157480315" header="0.511811023622047" footer="0.511811023622047"/>
  <pageSetup paperSize="8" orientation="landscape" horizontalDpi="180" verticalDpi="18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N25"/>
  <sheetViews>
    <sheetView tabSelected="1" workbookViewId="0">
      <selection activeCell="B23" sqref="B23"/>
    </sheetView>
  </sheetViews>
  <sheetFormatPr defaultColWidth="9" defaultRowHeight="14.25"/>
  <cols>
    <col min="1" max="1" width="16.5" style="28" customWidth="1"/>
    <col min="2" max="2" width="10.375" style="28" customWidth="1"/>
    <col min="3" max="4" width="9" style="37"/>
    <col min="5" max="5" width="6.625" style="37" customWidth="1"/>
    <col min="6" max="6" width="7.25" style="37" customWidth="1"/>
    <col min="7" max="14" width="9" style="37"/>
    <col min="15" max="16384" width="9" style="28"/>
  </cols>
  <sheetData>
    <row r="1" ht="22.5" spans="1:14">
      <c r="A1" s="29" t="s">
        <v>49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0">
      <c r="A2" s="7"/>
      <c r="B2" s="7"/>
      <c r="C2" s="10"/>
      <c r="D2" s="10"/>
      <c r="E2" s="10"/>
      <c r="F2" s="10"/>
      <c r="G2" s="10"/>
      <c r="H2" s="38"/>
      <c r="I2" s="10"/>
      <c r="J2" s="38"/>
    </row>
    <row r="3" spans="1:10">
      <c r="A3" s="7"/>
      <c r="B3" s="7"/>
      <c r="C3" s="10"/>
      <c r="D3" s="10"/>
      <c r="E3" s="10"/>
      <c r="F3" s="10"/>
      <c r="G3" s="10"/>
      <c r="H3" s="38"/>
      <c r="I3" s="10"/>
      <c r="J3" s="38"/>
    </row>
    <row r="4" spans="1:10">
      <c r="A4" s="7"/>
      <c r="B4" s="7"/>
      <c r="C4" s="10"/>
      <c r="D4" s="10"/>
      <c r="E4" s="10"/>
      <c r="F4" s="10"/>
      <c r="G4" s="10"/>
      <c r="H4" s="38"/>
      <c r="I4" s="10"/>
      <c r="J4" s="38"/>
    </row>
    <row r="5" spans="1:10">
      <c r="A5" s="7" t="s">
        <v>50</v>
      </c>
      <c r="B5" s="7" t="str">
        <f>部分经济作物台账!B2</f>
        <v>南大德号嘎查</v>
      </c>
      <c r="C5" s="10"/>
      <c r="D5" s="8" t="str">
        <f>部分经济作物台账!R2</f>
        <v>2024年</v>
      </c>
      <c r="E5" s="39" t="s">
        <v>51</v>
      </c>
      <c r="F5" s="10"/>
      <c r="G5" s="10"/>
      <c r="H5" s="10"/>
      <c r="I5" s="10"/>
      <c r="J5" s="38"/>
    </row>
    <row r="6" spans="1:14">
      <c r="A6" s="40" t="s">
        <v>52</v>
      </c>
      <c r="B6" s="41" t="s">
        <v>53</v>
      </c>
      <c r="C6" s="42" t="s">
        <v>54</v>
      </c>
      <c r="D6" s="42"/>
      <c r="E6" s="42"/>
      <c r="F6" s="42"/>
      <c r="G6" s="42" t="s">
        <v>55</v>
      </c>
      <c r="H6" s="42"/>
      <c r="I6" s="42"/>
      <c r="J6" s="57"/>
      <c r="K6" s="42" t="s">
        <v>56</v>
      </c>
      <c r="L6" s="42"/>
      <c r="M6" s="42"/>
      <c r="N6" s="57"/>
    </row>
    <row r="7" spans="1:14">
      <c r="A7" s="40"/>
      <c r="B7" s="41"/>
      <c r="C7" s="42" t="s">
        <v>57</v>
      </c>
      <c r="D7" s="42" t="s">
        <v>58</v>
      </c>
      <c r="E7" s="42" t="s">
        <v>59</v>
      </c>
      <c r="F7" s="42" t="s">
        <v>60</v>
      </c>
      <c r="G7" s="42" t="s">
        <v>57</v>
      </c>
      <c r="H7" s="42" t="s">
        <v>58</v>
      </c>
      <c r="I7" s="42" t="s">
        <v>59</v>
      </c>
      <c r="J7" s="42" t="s">
        <v>60</v>
      </c>
      <c r="K7" s="42" t="s">
        <v>57</v>
      </c>
      <c r="L7" s="42" t="s">
        <v>58</v>
      </c>
      <c r="M7" s="42" t="s">
        <v>59</v>
      </c>
      <c r="N7" s="42" t="s">
        <v>60</v>
      </c>
    </row>
    <row r="8" spans="1:14">
      <c r="A8" s="43" t="s">
        <v>61</v>
      </c>
      <c r="B8" s="111" t="s">
        <v>62</v>
      </c>
      <c r="C8" s="18">
        <f>C9+C13+C14+C15+C17+C18+C19+C20+C21</f>
        <v>260</v>
      </c>
      <c r="D8" s="19"/>
      <c r="E8" s="19"/>
      <c r="F8" s="19"/>
      <c r="G8" s="42"/>
      <c r="H8" s="42"/>
      <c r="I8" s="112" t="s">
        <v>63</v>
      </c>
      <c r="J8" s="59"/>
      <c r="K8" s="59"/>
      <c r="L8" s="59"/>
      <c r="M8" s="59"/>
      <c r="N8" s="59"/>
    </row>
    <row r="9" spans="1:14">
      <c r="A9" s="43" t="s">
        <v>64</v>
      </c>
      <c r="B9" s="111" t="s">
        <v>65</v>
      </c>
      <c r="C9" s="18">
        <f>C10+C11+部分经济作物台账!G8+部分经济作物台账!I8+部分经济作物台账!K8+部分经济作物台账!M8</f>
        <v>260</v>
      </c>
      <c r="D9" s="19"/>
      <c r="E9" s="19"/>
      <c r="F9" s="19"/>
      <c r="G9" s="18">
        <f>G10+G11+部分经济作物台账!H8+部分经济作物台账!J8+部分经济作物台账!L8+部分经济作物台账!N8</f>
        <v>0.09</v>
      </c>
      <c r="H9" s="19"/>
      <c r="I9" s="19"/>
      <c r="J9" s="59"/>
      <c r="K9" s="73">
        <f>G9*1000/C9</f>
        <v>0.346153846153846</v>
      </c>
      <c r="L9" s="59"/>
      <c r="M9" s="59"/>
      <c r="N9" s="59"/>
    </row>
    <row r="10" spans="1:14">
      <c r="A10" s="43" t="s">
        <v>66</v>
      </c>
      <c r="B10" s="111" t="s">
        <v>67</v>
      </c>
      <c r="C10" s="18">
        <f>部分经济作物台账!C8</f>
        <v>260</v>
      </c>
      <c r="D10" s="19"/>
      <c r="E10" s="19"/>
      <c r="F10" s="19"/>
      <c r="G10" s="18">
        <f>部分经济作物台账!D8</f>
        <v>0.09</v>
      </c>
      <c r="H10" s="19"/>
      <c r="I10" s="19"/>
      <c r="J10" s="59"/>
      <c r="K10" s="73">
        <f t="shared" ref="K10:K17" si="0">G10*1000/C10</f>
        <v>0.346153846153846</v>
      </c>
      <c r="L10" s="59"/>
      <c r="M10" s="59"/>
      <c r="N10" s="59"/>
    </row>
    <row r="11" spans="1:14">
      <c r="A11" s="43" t="s">
        <v>68</v>
      </c>
      <c r="B11" s="111" t="s">
        <v>69</v>
      </c>
      <c r="C11" s="18">
        <f>部分经济作物台账!E8</f>
        <v>0</v>
      </c>
      <c r="D11" s="19"/>
      <c r="E11" s="19"/>
      <c r="F11" s="19"/>
      <c r="G11" s="18">
        <f>部分经济作物台账!F8</f>
        <v>0</v>
      </c>
      <c r="H11" s="19"/>
      <c r="I11" s="19"/>
      <c r="J11" s="59"/>
      <c r="K11" s="73" t="e">
        <f t="shared" si="0"/>
        <v>#DIV/0!</v>
      </c>
      <c r="L11" s="59"/>
      <c r="M11" s="59"/>
      <c r="N11" s="59"/>
    </row>
    <row r="12" spans="1:14">
      <c r="A12" s="43" t="s">
        <v>70</v>
      </c>
      <c r="B12" s="111" t="s">
        <v>71</v>
      </c>
      <c r="C12" s="18"/>
      <c r="D12" s="19"/>
      <c r="E12" s="19"/>
      <c r="F12" s="19"/>
      <c r="G12" s="18"/>
      <c r="H12" s="19"/>
      <c r="I12" s="19"/>
      <c r="J12" s="59"/>
      <c r="K12" s="73"/>
      <c r="L12" s="59"/>
      <c r="M12" s="59"/>
      <c r="N12" s="59"/>
    </row>
    <row r="13" spans="1:14">
      <c r="A13" s="43" t="s">
        <v>72</v>
      </c>
      <c r="B13" s="111" t="s">
        <v>73</v>
      </c>
      <c r="C13" s="18"/>
      <c r="D13" s="19"/>
      <c r="E13" s="19"/>
      <c r="F13" s="19"/>
      <c r="G13" s="18"/>
      <c r="H13" s="19"/>
      <c r="I13" s="19"/>
      <c r="J13" s="59"/>
      <c r="K13" s="73"/>
      <c r="L13" s="59"/>
      <c r="M13" s="59"/>
      <c r="N13" s="59"/>
    </row>
    <row r="14" spans="1:14">
      <c r="A14" s="43" t="s">
        <v>74</v>
      </c>
      <c r="B14" s="111" t="s">
        <v>75</v>
      </c>
      <c r="C14" s="18"/>
      <c r="D14" s="19"/>
      <c r="E14" s="19"/>
      <c r="F14" s="19"/>
      <c r="G14" s="18"/>
      <c r="H14" s="19"/>
      <c r="I14" s="19"/>
      <c r="J14" s="59"/>
      <c r="K14" s="73"/>
      <c r="L14" s="59"/>
      <c r="M14" s="59"/>
      <c r="N14" s="59"/>
    </row>
    <row r="15" spans="1:14">
      <c r="A15" s="43" t="s">
        <v>76</v>
      </c>
      <c r="B15" s="111" t="s">
        <v>77</v>
      </c>
      <c r="C15" s="18">
        <f>部分经济作物台账!O8+部分经济作物台账!Q8</f>
        <v>0</v>
      </c>
      <c r="D15" s="19"/>
      <c r="E15" s="19"/>
      <c r="F15" s="19"/>
      <c r="G15" s="18">
        <f>部分经济作物台账!P8+部分经济作物台账!R8</f>
        <v>0</v>
      </c>
      <c r="H15" s="19"/>
      <c r="I15" s="19"/>
      <c r="J15" s="59"/>
      <c r="K15" s="73" t="e">
        <f t="shared" si="0"/>
        <v>#DIV/0!</v>
      </c>
      <c r="L15" s="59"/>
      <c r="M15" s="59"/>
      <c r="N15" s="59"/>
    </row>
    <row r="16" spans="1:14">
      <c r="A16" s="43" t="s">
        <v>78</v>
      </c>
      <c r="B16" s="111" t="s">
        <v>79</v>
      </c>
      <c r="C16" s="18"/>
      <c r="D16" s="19"/>
      <c r="E16" s="19"/>
      <c r="F16" s="19"/>
      <c r="G16" s="18"/>
      <c r="H16" s="19"/>
      <c r="I16" s="19"/>
      <c r="J16" s="59"/>
      <c r="K16" s="73"/>
      <c r="L16" s="59"/>
      <c r="M16" s="59"/>
      <c r="N16" s="59"/>
    </row>
    <row r="17" spans="1:14">
      <c r="A17" s="43" t="s">
        <v>80</v>
      </c>
      <c r="B17" s="111" t="s">
        <v>81</v>
      </c>
      <c r="C17" s="18">
        <f>部分经济作物台账!S8+部分经济作物台账!U8</f>
        <v>0</v>
      </c>
      <c r="D17" s="19"/>
      <c r="E17" s="19"/>
      <c r="F17" s="19"/>
      <c r="G17" s="18">
        <f>部分经济作物台账!T8+部分经济作物台账!V8</f>
        <v>0</v>
      </c>
      <c r="H17" s="19"/>
      <c r="I17" s="19"/>
      <c r="J17" s="59"/>
      <c r="K17" s="73" t="e">
        <f t="shared" si="0"/>
        <v>#DIV/0!</v>
      </c>
      <c r="L17" s="59"/>
      <c r="M17" s="59"/>
      <c r="N17" s="59"/>
    </row>
    <row r="18" spans="1:14">
      <c r="A18" s="43" t="s">
        <v>82</v>
      </c>
      <c r="B18" s="111" t="s">
        <v>83</v>
      </c>
      <c r="C18" s="18">
        <f>部分经济作物台账!W8+部分经济作物台账!Y8+部分经济作物台账!AA8+部分经济作物台账!AC8</f>
        <v>0</v>
      </c>
      <c r="D18" s="19"/>
      <c r="E18" s="19"/>
      <c r="F18" s="19"/>
      <c r="G18" s="112" t="s">
        <v>63</v>
      </c>
      <c r="H18" s="112" t="s">
        <v>63</v>
      </c>
      <c r="I18" s="112" t="s">
        <v>63</v>
      </c>
      <c r="J18" s="112" t="s">
        <v>63</v>
      </c>
      <c r="K18" s="112" t="s">
        <v>63</v>
      </c>
      <c r="L18" s="112" t="s">
        <v>63</v>
      </c>
      <c r="M18" s="112" t="s">
        <v>63</v>
      </c>
      <c r="N18" s="112" t="s">
        <v>63</v>
      </c>
    </row>
    <row r="19" spans="1:14">
      <c r="A19" s="43" t="s">
        <v>84</v>
      </c>
      <c r="B19" s="111" t="s">
        <v>85</v>
      </c>
      <c r="C19" s="22"/>
      <c r="D19" s="22"/>
      <c r="E19" s="22"/>
      <c r="F19" s="22"/>
      <c r="G19" s="68"/>
      <c r="H19" s="68"/>
      <c r="I19" s="68"/>
      <c r="J19" s="74"/>
      <c r="K19" s="74"/>
      <c r="L19" s="74"/>
      <c r="M19" s="74"/>
      <c r="N19" s="74"/>
    </row>
    <row r="20" spans="1:14">
      <c r="A20" s="43" t="s">
        <v>86</v>
      </c>
      <c r="B20" s="111" t="s">
        <v>87</v>
      </c>
      <c r="C20" s="22"/>
      <c r="D20" s="22"/>
      <c r="E20" s="22"/>
      <c r="F20" s="22"/>
      <c r="G20" s="68"/>
      <c r="H20" s="68"/>
      <c r="I20" s="68"/>
      <c r="J20" s="75"/>
      <c r="K20" s="74"/>
      <c r="L20" s="75"/>
      <c r="M20" s="75"/>
      <c r="N20" s="75"/>
    </row>
    <row r="21" spans="1:14">
      <c r="A21" s="43" t="s">
        <v>88</v>
      </c>
      <c r="B21" s="111" t="s">
        <v>89</v>
      </c>
      <c r="C21" s="18">
        <f>部分经济作物台账!AD8+部分经济作物台账!AE8+部分经济作物台账!AF8+部分经济作物台账!AG8+部分经济作物台账!AH8</f>
        <v>0</v>
      </c>
      <c r="D21" s="19"/>
      <c r="E21" s="19"/>
      <c r="F21" s="19"/>
      <c r="G21" s="112" t="s">
        <v>63</v>
      </c>
      <c r="H21" s="112" t="s">
        <v>63</v>
      </c>
      <c r="I21" s="112" t="s">
        <v>63</v>
      </c>
      <c r="J21" s="113" t="s">
        <v>63</v>
      </c>
      <c r="K21" s="113" t="s">
        <v>63</v>
      </c>
      <c r="L21" s="113" t="s">
        <v>63</v>
      </c>
      <c r="M21" s="113" t="s">
        <v>63</v>
      </c>
      <c r="N21" s="113" t="s">
        <v>63</v>
      </c>
    </row>
    <row r="22" spans="1:14">
      <c r="A22" s="43" t="s">
        <v>90</v>
      </c>
      <c r="B22" s="111" t="s">
        <v>91</v>
      </c>
      <c r="C22" s="18">
        <f>部分经济作物台账!AD8+部分经济作物台账!AE8</f>
        <v>0</v>
      </c>
      <c r="D22" s="19"/>
      <c r="E22" s="19"/>
      <c r="F22" s="19"/>
      <c r="G22" s="112" t="s">
        <v>63</v>
      </c>
      <c r="H22" s="112" t="s">
        <v>63</v>
      </c>
      <c r="I22" s="112" t="s">
        <v>63</v>
      </c>
      <c r="J22" s="113" t="s">
        <v>63</v>
      </c>
      <c r="K22" s="113" t="s">
        <v>63</v>
      </c>
      <c r="L22" s="113" t="s">
        <v>63</v>
      </c>
      <c r="M22" s="113" t="s">
        <v>63</v>
      </c>
      <c r="N22" s="113" t="s">
        <v>63</v>
      </c>
    </row>
    <row r="23" spans="1:10">
      <c r="A23" s="7" t="s">
        <v>3</v>
      </c>
      <c r="B23" s="7" t="str">
        <f>部分经济作物台账!F2</f>
        <v>陈秀峰</v>
      </c>
      <c r="C23" s="10" t="s">
        <v>5</v>
      </c>
      <c r="D23" s="69" t="str">
        <f>部分经济作物台账!J2</f>
        <v>孙美琪</v>
      </c>
      <c r="E23" s="10"/>
      <c r="F23" s="10"/>
      <c r="G23" s="10"/>
      <c r="H23" s="70" t="s">
        <v>92</v>
      </c>
      <c r="I23" s="76"/>
      <c r="J23" s="76"/>
    </row>
    <row r="24" spans="1:14">
      <c r="A24" s="71" t="s">
        <v>93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</row>
    <row r="25" spans="1:14">
      <c r="A25" s="72" t="s">
        <v>94</v>
      </c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</row>
  </sheetData>
  <sheetProtection password="C6D1" sheet="1" objects="1" scenarios="1"/>
  <mergeCells count="9">
    <mergeCell ref="A1:N1"/>
    <mergeCell ref="C6:F6"/>
    <mergeCell ref="G6:J6"/>
    <mergeCell ref="K6:N6"/>
    <mergeCell ref="H23:J23"/>
    <mergeCell ref="A24:N24"/>
    <mergeCell ref="A25:N25"/>
    <mergeCell ref="A6:A7"/>
    <mergeCell ref="B6:B7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N46"/>
  <sheetViews>
    <sheetView workbookViewId="0">
      <selection activeCell="R37" sqref="R37"/>
    </sheetView>
  </sheetViews>
  <sheetFormatPr defaultColWidth="9" defaultRowHeight="14.25"/>
  <cols>
    <col min="1" max="1" width="23.125" style="28" customWidth="1"/>
    <col min="2" max="2" width="10.25" style="28" customWidth="1"/>
    <col min="3" max="3" width="9" style="37"/>
    <col min="4" max="4" width="6.25" style="37" customWidth="1"/>
    <col min="5" max="6" width="5.5" style="37" customWidth="1"/>
    <col min="7" max="7" width="9" style="37"/>
    <col min="8" max="10" width="5.75" style="37" customWidth="1"/>
    <col min="11" max="11" width="9" style="37"/>
    <col min="12" max="14" width="6.125" style="37" customWidth="1"/>
  </cols>
  <sheetData>
    <row r="1" ht="22.5" spans="1:14">
      <c r="A1" s="29" t="s">
        <v>95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0">
      <c r="A2" s="7"/>
      <c r="B2" s="7"/>
      <c r="C2" s="10"/>
      <c r="D2" s="10"/>
      <c r="E2" s="10"/>
      <c r="F2" s="10"/>
      <c r="G2" s="10"/>
      <c r="H2" s="38"/>
      <c r="I2" s="10"/>
      <c r="J2" s="38"/>
    </row>
    <row r="3" spans="1:10">
      <c r="A3" s="7"/>
      <c r="B3" s="7"/>
      <c r="C3" s="10"/>
      <c r="D3" s="10"/>
      <c r="E3" s="10"/>
      <c r="F3" s="10"/>
      <c r="G3" s="10"/>
      <c r="H3" s="38"/>
      <c r="I3" s="10"/>
      <c r="J3" s="38"/>
    </row>
    <row r="4" spans="1:10">
      <c r="A4" s="7"/>
      <c r="B4" s="7"/>
      <c r="C4" s="10"/>
      <c r="D4" s="10"/>
      <c r="E4" s="10"/>
      <c r="F4" s="10"/>
      <c r="G4" s="10"/>
      <c r="H4" s="38"/>
      <c r="I4" s="10"/>
      <c r="J4" s="38"/>
    </row>
    <row r="5" spans="1:10">
      <c r="A5" s="7" t="s">
        <v>50</v>
      </c>
      <c r="B5" s="7" t="str">
        <f>部分经济作物台账!B2</f>
        <v>南大德号嘎查</v>
      </c>
      <c r="C5" s="10"/>
      <c r="D5" s="8" t="str">
        <f>部分经济作物台账!R2</f>
        <v>2024年</v>
      </c>
      <c r="E5" s="39"/>
      <c r="F5" s="10"/>
      <c r="G5" s="10"/>
      <c r="H5" s="10"/>
      <c r="I5" s="10"/>
      <c r="J5" s="38"/>
    </row>
    <row r="6" spans="1:14">
      <c r="A6" s="40" t="s">
        <v>52</v>
      </c>
      <c r="B6" s="41" t="s">
        <v>53</v>
      </c>
      <c r="C6" s="42" t="s">
        <v>54</v>
      </c>
      <c r="D6" s="42"/>
      <c r="E6" s="42"/>
      <c r="F6" s="42"/>
      <c r="G6" s="42" t="s">
        <v>96</v>
      </c>
      <c r="H6" s="42"/>
      <c r="I6" s="42"/>
      <c r="J6" s="57"/>
      <c r="K6" s="42" t="s">
        <v>56</v>
      </c>
      <c r="L6" s="42"/>
      <c r="M6" s="42"/>
      <c r="N6" s="57"/>
    </row>
    <row r="7" spans="1:14">
      <c r="A7" s="40"/>
      <c r="B7" s="41"/>
      <c r="C7" s="42" t="s">
        <v>57</v>
      </c>
      <c r="D7" s="42" t="s">
        <v>58</v>
      </c>
      <c r="E7" s="42" t="s">
        <v>59</v>
      </c>
      <c r="F7" s="42" t="s">
        <v>97</v>
      </c>
      <c r="G7" s="42" t="s">
        <v>57</v>
      </c>
      <c r="H7" s="42" t="s">
        <v>58</v>
      </c>
      <c r="I7" s="42" t="s">
        <v>59</v>
      </c>
      <c r="J7" s="58" t="s">
        <v>97</v>
      </c>
      <c r="K7" s="42" t="s">
        <v>57</v>
      </c>
      <c r="L7" s="42" t="s">
        <v>58</v>
      </c>
      <c r="M7" s="42" t="s">
        <v>59</v>
      </c>
      <c r="N7" s="58" t="s">
        <v>97</v>
      </c>
    </row>
    <row r="8" spans="1:14">
      <c r="A8" s="43" t="s">
        <v>61</v>
      </c>
      <c r="B8" s="111" t="s">
        <v>62</v>
      </c>
      <c r="C8" s="18">
        <f>C9+C17+C18+C24+C27+C29+C33+C34+C35</f>
        <v>260</v>
      </c>
      <c r="D8" s="19"/>
      <c r="E8" s="19"/>
      <c r="F8" s="19"/>
      <c r="G8" s="112" t="s">
        <v>63</v>
      </c>
      <c r="H8" s="112" t="s">
        <v>63</v>
      </c>
      <c r="I8" s="112" t="s">
        <v>63</v>
      </c>
      <c r="J8" s="59"/>
      <c r="K8" s="60"/>
      <c r="L8" s="60"/>
      <c r="M8" s="60"/>
      <c r="N8" s="61"/>
    </row>
    <row r="9" spans="1:14">
      <c r="A9" s="43" t="s">
        <v>64</v>
      </c>
      <c r="B9" s="111" t="s">
        <v>65</v>
      </c>
      <c r="C9" s="18">
        <f>C10+C11+C13+C14+C15+C16</f>
        <v>260</v>
      </c>
      <c r="D9" s="19"/>
      <c r="E9" s="19"/>
      <c r="F9" s="19"/>
      <c r="G9" s="18">
        <f>G10+G11+G13+G14+G15+G16</f>
        <v>0.09</v>
      </c>
      <c r="H9" s="19"/>
      <c r="I9" s="19"/>
      <c r="J9" s="59"/>
      <c r="K9" s="62">
        <f>G9*1000/C9</f>
        <v>0.346153846153846</v>
      </c>
      <c r="L9" s="63"/>
      <c r="M9" s="63"/>
      <c r="N9" s="64"/>
    </row>
    <row r="10" spans="1:14">
      <c r="A10" s="43" t="s">
        <v>98</v>
      </c>
      <c r="B10" s="111" t="s">
        <v>67</v>
      </c>
      <c r="C10" s="18">
        <f>部分经济作物台账!C8</f>
        <v>260</v>
      </c>
      <c r="D10" s="19"/>
      <c r="E10" s="19"/>
      <c r="F10" s="19"/>
      <c r="G10" s="18">
        <f>部分经济作物台账!D8</f>
        <v>0.09</v>
      </c>
      <c r="H10" s="19"/>
      <c r="I10" s="19"/>
      <c r="J10" s="59"/>
      <c r="K10" s="62">
        <f t="shared" ref="K10:K33" si="0">G10*1000/C10</f>
        <v>0.346153846153846</v>
      </c>
      <c r="L10" s="63"/>
      <c r="M10" s="63"/>
      <c r="N10" s="64"/>
    </row>
    <row r="11" spans="1:14">
      <c r="A11" s="43" t="s">
        <v>99</v>
      </c>
      <c r="B11" s="111" t="s">
        <v>69</v>
      </c>
      <c r="C11" s="18">
        <f>部分经济作物台账!E8</f>
        <v>0</v>
      </c>
      <c r="D11" s="19"/>
      <c r="E11" s="19"/>
      <c r="F11" s="19"/>
      <c r="G11" s="18">
        <f>部分经济作物台账!F8</f>
        <v>0</v>
      </c>
      <c r="H11" s="19"/>
      <c r="I11" s="19"/>
      <c r="J11" s="59"/>
      <c r="K11" s="62" t="e">
        <f t="shared" si="0"/>
        <v>#DIV/0!</v>
      </c>
      <c r="L11" s="63"/>
      <c r="M11" s="63"/>
      <c r="N11" s="64"/>
    </row>
    <row r="12" spans="1:14">
      <c r="A12" s="43" t="s">
        <v>100</v>
      </c>
      <c r="B12" s="111" t="s">
        <v>71</v>
      </c>
      <c r="C12" s="18"/>
      <c r="D12" s="19"/>
      <c r="E12" s="19"/>
      <c r="F12" s="19"/>
      <c r="G12" s="18"/>
      <c r="H12" s="19"/>
      <c r="I12" s="19"/>
      <c r="J12" s="59"/>
      <c r="K12" s="62"/>
      <c r="L12" s="63"/>
      <c r="M12" s="63"/>
      <c r="N12" s="64"/>
    </row>
    <row r="13" spans="1:14">
      <c r="A13" s="43" t="s">
        <v>101</v>
      </c>
      <c r="B13" s="111" t="s">
        <v>73</v>
      </c>
      <c r="C13" s="18">
        <f>部分经济作物台账!G8</f>
        <v>0</v>
      </c>
      <c r="D13" s="19"/>
      <c r="E13" s="19"/>
      <c r="F13" s="19"/>
      <c r="G13" s="18">
        <f>部分经济作物台账!H8</f>
        <v>0</v>
      </c>
      <c r="H13" s="19"/>
      <c r="I13" s="19"/>
      <c r="J13" s="59"/>
      <c r="K13" s="62" t="e">
        <f t="shared" si="0"/>
        <v>#DIV/0!</v>
      </c>
      <c r="L13" s="63"/>
      <c r="M13" s="63"/>
      <c r="N13" s="64"/>
    </row>
    <row r="14" spans="1:14">
      <c r="A14" s="43" t="s">
        <v>102</v>
      </c>
      <c r="B14" s="111" t="s">
        <v>75</v>
      </c>
      <c r="C14" s="18">
        <f>部分经济作物台账!I8</f>
        <v>0</v>
      </c>
      <c r="D14" s="19"/>
      <c r="E14" s="19"/>
      <c r="F14" s="19"/>
      <c r="G14" s="18">
        <f>部分经济作物台账!J8</f>
        <v>0</v>
      </c>
      <c r="H14" s="19"/>
      <c r="I14" s="19"/>
      <c r="J14" s="59"/>
      <c r="K14" s="62" t="e">
        <f t="shared" si="0"/>
        <v>#DIV/0!</v>
      </c>
      <c r="L14" s="63"/>
      <c r="M14" s="63"/>
      <c r="N14" s="64"/>
    </row>
    <row r="15" spans="1:14">
      <c r="A15" s="43" t="s">
        <v>103</v>
      </c>
      <c r="B15" s="111" t="s">
        <v>77</v>
      </c>
      <c r="C15" s="18">
        <f>部分经济作物台账!K8</f>
        <v>0</v>
      </c>
      <c r="D15" s="19"/>
      <c r="E15" s="19"/>
      <c r="F15" s="19"/>
      <c r="G15" s="18">
        <f>部分经济作物台账!L8</f>
        <v>0</v>
      </c>
      <c r="H15" s="19"/>
      <c r="I15" s="19"/>
      <c r="J15" s="59"/>
      <c r="K15" s="62" t="e">
        <f t="shared" si="0"/>
        <v>#DIV/0!</v>
      </c>
      <c r="L15" s="63"/>
      <c r="M15" s="63"/>
      <c r="N15" s="64"/>
    </row>
    <row r="16" spans="1:14">
      <c r="A16" s="43" t="s">
        <v>104</v>
      </c>
      <c r="B16" s="111" t="s">
        <v>79</v>
      </c>
      <c r="C16" s="18">
        <f>部分经济作物台账!M8</f>
        <v>0</v>
      </c>
      <c r="D16" s="19"/>
      <c r="E16" s="19"/>
      <c r="F16" s="19"/>
      <c r="G16" s="18">
        <f>部分经济作物台账!N8</f>
        <v>0</v>
      </c>
      <c r="H16" s="19"/>
      <c r="I16" s="19"/>
      <c r="J16" s="59"/>
      <c r="K16" s="62" t="e">
        <f t="shared" si="0"/>
        <v>#DIV/0!</v>
      </c>
      <c r="L16" s="63"/>
      <c r="M16" s="63"/>
      <c r="N16" s="64"/>
    </row>
    <row r="17" spans="1:14">
      <c r="A17" s="43" t="s">
        <v>72</v>
      </c>
      <c r="B17" s="111" t="s">
        <v>81</v>
      </c>
      <c r="C17" s="18"/>
      <c r="D17" s="19"/>
      <c r="E17" s="19"/>
      <c r="F17" s="19"/>
      <c r="G17" s="18"/>
      <c r="H17" s="19"/>
      <c r="I17" s="19"/>
      <c r="J17" s="59"/>
      <c r="K17" s="62"/>
      <c r="L17" s="63"/>
      <c r="M17" s="63"/>
      <c r="N17" s="64"/>
    </row>
    <row r="18" spans="1:14">
      <c r="A18" s="43" t="s">
        <v>74</v>
      </c>
      <c r="B18" s="111" t="s">
        <v>83</v>
      </c>
      <c r="C18" s="18"/>
      <c r="D18" s="19"/>
      <c r="E18" s="19"/>
      <c r="F18" s="19"/>
      <c r="G18" s="18"/>
      <c r="H18" s="19"/>
      <c r="I18" s="19"/>
      <c r="J18" s="59"/>
      <c r="K18" s="62"/>
      <c r="L18" s="63"/>
      <c r="M18" s="63"/>
      <c r="N18" s="64"/>
    </row>
    <row r="19" spans="1:14">
      <c r="A19" s="43" t="s">
        <v>105</v>
      </c>
      <c r="B19" s="111" t="s">
        <v>85</v>
      </c>
      <c r="C19" s="18"/>
      <c r="D19" s="19"/>
      <c r="E19" s="19"/>
      <c r="F19" s="19"/>
      <c r="G19" s="18"/>
      <c r="H19" s="19"/>
      <c r="I19" s="19"/>
      <c r="J19" s="59"/>
      <c r="K19" s="62"/>
      <c r="L19" s="63"/>
      <c r="M19" s="63"/>
      <c r="N19" s="64"/>
    </row>
    <row r="20" spans="1:14">
      <c r="A20" s="43" t="s">
        <v>106</v>
      </c>
      <c r="B20" s="111" t="s">
        <v>87</v>
      </c>
      <c r="C20" s="18"/>
      <c r="D20" s="19"/>
      <c r="E20" s="19"/>
      <c r="F20" s="19"/>
      <c r="G20" s="44"/>
      <c r="H20" s="42"/>
      <c r="I20" s="42"/>
      <c r="J20" s="59"/>
      <c r="K20" s="62"/>
      <c r="L20" s="63"/>
      <c r="M20" s="63"/>
      <c r="N20" s="64"/>
    </row>
    <row r="21" spans="1:14">
      <c r="A21" s="43" t="s">
        <v>107</v>
      </c>
      <c r="B21" s="111" t="s">
        <v>89</v>
      </c>
      <c r="C21" s="18"/>
      <c r="D21" s="19"/>
      <c r="E21" s="19"/>
      <c r="F21" s="19"/>
      <c r="G21" s="44"/>
      <c r="H21" s="42"/>
      <c r="I21" s="42"/>
      <c r="J21" s="59"/>
      <c r="K21" s="62"/>
      <c r="L21" s="63"/>
      <c r="M21" s="63"/>
      <c r="N21" s="64"/>
    </row>
    <row r="22" spans="1:14">
      <c r="A22" s="43" t="s">
        <v>108</v>
      </c>
      <c r="B22" s="111" t="s">
        <v>91</v>
      </c>
      <c r="C22" s="18"/>
      <c r="D22" s="19"/>
      <c r="E22" s="19"/>
      <c r="F22" s="19"/>
      <c r="G22" s="44"/>
      <c r="H22" s="42"/>
      <c r="I22" s="42"/>
      <c r="J22" s="59"/>
      <c r="K22" s="62"/>
      <c r="L22" s="63"/>
      <c r="M22" s="63"/>
      <c r="N22" s="64"/>
    </row>
    <row r="23" spans="1:14">
      <c r="A23" s="43" t="s">
        <v>109</v>
      </c>
      <c r="B23" s="111" t="s">
        <v>110</v>
      </c>
      <c r="C23" s="18"/>
      <c r="D23" s="19"/>
      <c r="E23" s="19"/>
      <c r="F23" s="19"/>
      <c r="G23" s="44"/>
      <c r="H23" s="42"/>
      <c r="I23" s="42"/>
      <c r="J23" s="59"/>
      <c r="K23" s="62"/>
      <c r="L23" s="63"/>
      <c r="M23" s="63"/>
      <c r="N23" s="64"/>
    </row>
    <row r="24" spans="1:14">
      <c r="A24" s="43" t="s">
        <v>76</v>
      </c>
      <c r="B24" s="111" t="s">
        <v>111</v>
      </c>
      <c r="C24" s="18">
        <f>部分经济作物台账!O8+部分经济作物台账!Q8</f>
        <v>0</v>
      </c>
      <c r="D24" s="19"/>
      <c r="E24" s="19"/>
      <c r="F24" s="19"/>
      <c r="G24" s="18">
        <f>G26+部分经济作物台账!R8</f>
        <v>0</v>
      </c>
      <c r="H24" s="19"/>
      <c r="I24" s="19"/>
      <c r="J24" s="59"/>
      <c r="K24" s="62" t="e">
        <f t="shared" si="0"/>
        <v>#DIV/0!</v>
      </c>
      <c r="L24" s="63"/>
      <c r="M24" s="63"/>
      <c r="N24" s="64"/>
    </row>
    <row r="25" spans="1:14">
      <c r="A25" s="43" t="s">
        <v>112</v>
      </c>
      <c r="B25" s="111" t="s">
        <v>113</v>
      </c>
      <c r="C25" s="18"/>
      <c r="D25" s="19"/>
      <c r="E25" s="19"/>
      <c r="F25" s="19"/>
      <c r="G25" s="18"/>
      <c r="H25" s="19"/>
      <c r="I25" s="19"/>
      <c r="J25" s="59"/>
      <c r="K25" s="62"/>
      <c r="L25" s="63"/>
      <c r="M25" s="63"/>
      <c r="N25" s="64"/>
    </row>
    <row r="26" spans="1:14">
      <c r="A26" s="43" t="s">
        <v>114</v>
      </c>
      <c r="B26" s="111" t="s">
        <v>115</v>
      </c>
      <c r="C26" s="18">
        <f>部分经济作物台账!O8</f>
        <v>0</v>
      </c>
      <c r="D26" s="19"/>
      <c r="E26" s="19"/>
      <c r="F26" s="19"/>
      <c r="G26" s="18">
        <f>部分经济作物台账!P8</f>
        <v>0</v>
      </c>
      <c r="H26" s="19"/>
      <c r="I26" s="19"/>
      <c r="J26" s="59"/>
      <c r="K26" s="62" t="e">
        <f t="shared" si="0"/>
        <v>#DIV/0!</v>
      </c>
      <c r="L26" s="63"/>
      <c r="M26" s="63"/>
      <c r="N26" s="64"/>
    </row>
    <row r="27" spans="1:14">
      <c r="A27" s="43" t="s">
        <v>80</v>
      </c>
      <c r="B27" s="111" t="s">
        <v>116</v>
      </c>
      <c r="C27" s="18">
        <f>C28+部分经济作物台账!S8</f>
        <v>0</v>
      </c>
      <c r="D27" s="19"/>
      <c r="E27" s="19"/>
      <c r="F27" s="19"/>
      <c r="G27" s="18">
        <f>部分经济作物台账!T8</f>
        <v>0</v>
      </c>
      <c r="H27" s="19"/>
      <c r="I27" s="19"/>
      <c r="J27" s="59"/>
      <c r="K27" s="62" t="e">
        <f t="shared" si="0"/>
        <v>#DIV/0!</v>
      </c>
      <c r="L27" s="63"/>
      <c r="M27" s="63"/>
      <c r="N27" s="64"/>
    </row>
    <row r="28" spans="1:14">
      <c r="A28" s="43" t="s">
        <v>117</v>
      </c>
      <c r="B28" s="111" t="s">
        <v>118</v>
      </c>
      <c r="C28" s="18">
        <f>部分经济作物台账!U8</f>
        <v>0</v>
      </c>
      <c r="D28" s="19"/>
      <c r="E28" s="19"/>
      <c r="F28" s="19"/>
      <c r="G28" s="18">
        <f>部分经济作物台账!V8</f>
        <v>0</v>
      </c>
      <c r="H28" s="19"/>
      <c r="I28" s="19"/>
      <c r="J28" s="59"/>
      <c r="K28" s="62" t="e">
        <f t="shared" si="0"/>
        <v>#DIV/0!</v>
      </c>
      <c r="L28" s="63"/>
      <c r="M28" s="63"/>
      <c r="N28" s="64"/>
    </row>
    <row r="29" spans="1:14">
      <c r="A29" s="43" t="s">
        <v>82</v>
      </c>
      <c r="B29" s="111" t="s">
        <v>119</v>
      </c>
      <c r="C29" s="18">
        <f>C30+C31+C32+部分经济作物台账!AC8</f>
        <v>0</v>
      </c>
      <c r="D29" s="19"/>
      <c r="E29" s="19"/>
      <c r="F29" s="19"/>
      <c r="G29" s="114" t="s">
        <v>63</v>
      </c>
      <c r="H29" s="112" t="s">
        <v>63</v>
      </c>
      <c r="I29" s="112" t="s">
        <v>63</v>
      </c>
      <c r="J29" s="113" t="s">
        <v>63</v>
      </c>
      <c r="K29" s="115" t="s">
        <v>63</v>
      </c>
      <c r="L29" s="113" t="s">
        <v>63</v>
      </c>
      <c r="M29" s="113" t="s">
        <v>63</v>
      </c>
      <c r="N29" s="113" t="s">
        <v>63</v>
      </c>
    </row>
    <row r="30" spans="1:14">
      <c r="A30" s="43" t="s">
        <v>120</v>
      </c>
      <c r="B30" s="111" t="s">
        <v>121</v>
      </c>
      <c r="C30" s="18">
        <f>部分经济作物台账!W8</f>
        <v>0</v>
      </c>
      <c r="D30" s="19"/>
      <c r="E30" s="19"/>
      <c r="F30" s="19"/>
      <c r="G30" s="18">
        <f>部分经济作物台账!X8</f>
        <v>0</v>
      </c>
      <c r="H30" s="19"/>
      <c r="I30" s="19"/>
      <c r="J30" s="59"/>
      <c r="K30" s="62" t="e">
        <f t="shared" si="0"/>
        <v>#DIV/0!</v>
      </c>
      <c r="L30" s="63"/>
      <c r="M30" s="63"/>
      <c r="N30" s="64"/>
    </row>
    <row r="31" spans="1:14">
      <c r="A31" s="43" t="s">
        <v>122</v>
      </c>
      <c r="B31" s="111" t="s">
        <v>123</v>
      </c>
      <c r="C31" s="18">
        <f>部分经济作物台账!Y8</f>
        <v>0</v>
      </c>
      <c r="D31" s="19"/>
      <c r="E31" s="19"/>
      <c r="F31" s="19"/>
      <c r="G31" s="18">
        <f>部分经济作物台账!Z8</f>
        <v>0</v>
      </c>
      <c r="H31" s="19"/>
      <c r="I31" s="19"/>
      <c r="J31" s="59"/>
      <c r="K31" s="62" t="e">
        <f t="shared" si="0"/>
        <v>#DIV/0!</v>
      </c>
      <c r="L31" s="63"/>
      <c r="M31" s="63"/>
      <c r="N31" s="64"/>
    </row>
    <row r="32" spans="1:14">
      <c r="A32" s="43" t="s">
        <v>124</v>
      </c>
      <c r="B32" s="111" t="s">
        <v>125</v>
      </c>
      <c r="C32" s="45">
        <f>部分经济作物台账!AA8</f>
        <v>0</v>
      </c>
      <c r="D32" s="46"/>
      <c r="E32" s="46"/>
      <c r="F32" s="46"/>
      <c r="G32" s="45">
        <f>部分经济作物台账!AB8</f>
        <v>0</v>
      </c>
      <c r="H32" s="46"/>
      <c r="I32" s="46"/>
      <c r="J32" s="59"/>
      <c r="K32" s="62" t="e">
        <f t="shared" si="0"/>
        <v>#DIV/0!</v>
      </c>
      <c r="L32" s="63"/>
      <c r="M32" s="63"/>
      <c r="N32" s="64"/>
    </row>
    <row r="33" spans="1:14">
      <c r="A33" s="47" t="s">
        <v>84</v>
      </c>
      <c r="B33" s="111" t="s">
        <v>126</v>
      </c>
      <c r="C33" s="48"/>
      <c r="D33" s="49"/>
      <c r="E33" s="49"/>
      <c r="F33" s="49"/>
      <c r="G33" s="48"/>
      <c r="H33" s="50"/>
      <c r="I33" s="49"/>
      <c r="J33" s="66"/>
      <c r="K33" s="63" t="e">
        <f t="shared" si="0"/>
        <v>#DIV/0!</v>
      </c>
      <c r="L33" s="63"/>
      <c r="M33" s="63"/>
      <c r="N33" s="64"/>
    </row>
    <row r="34" spans="1:14">
      <c r="A34" s="51" t="s">
        <v>86</v>
      </c>
      <c r="B34" s="111" t="s">
        <v>127</v>
      </c>
      <c r="C34" s="52"/>
      <c r="D34" s="46"/>
      <c r="E34" s="46"/>
      <c r="F34" s="46"/>
      <c r="G34" s="52"/>
      <c r="H34" s="46"/>
      <c r="I34" s="46"/>
      <c r="J34" s="59"/>
      <c r="K34" s="63" t="e">
        <f t="shared" ref="K34:K35" si="1">G34*1000/C34</f>
        <v>#DIV/0!</v>
      </c>
      <c r="L34" s="63"/>
      <c r="M34" s="63"/>
      <c r="N34" s="64"/>
    </row>
    <row r="35" spans="1:14">
      <c r="A35" s="51" t="s">
        <v>88</v>
      </c>
      <c r="B35" s="111" t="s">
        <v>128</v>
      </c>
      <c r="C35" s="53">
        <f>C36+部分经济作物台账!AF8+部分经济作物台账!AG8+部分经济作物台账!AH8</f>
        <v>0</v>
      </c>
      <c r="D35" s="54"/>
      <c r="E35" s="54"/>
      <c r="F35" s="54"/>
      <c r="G35" s="53" t="s">
        <v>129</v>
      </c>
      <c r="H35" s="54" t="s">
        <v>129</v>
      </c>
      <c r="I35" s="54" t="s">
        <v>129</v>
      </c>
      <c r="J35" s="67" t="s">
        <v>129</v>
      </c>
      <c r="K35" s="63" t="e">
        <f t="shared" si="1"/>
        <v>#VALUE!</v>
      </c>
      <c r="L35" s="63"/>
      <c r="M35" s="63"/>
      <c r="N35" s="64"/>
    </row>
    <row r="36" spans="1:14">
      <c r="A36" s="51" t="s">
        <v>130</v>
      </c>
      <c r="B36" s="111" t="s">
        <v>131</v>
      </c>
      <c r="C36" s="53">
        <f>部分经济作物台账!AD8+部分经济作物台账!AE8</f>
        <v>0</v>
      </c>
      <c r="D36" s="54"/>
      <c r="E36" s="54"/>
      <c r="F36" s="54"/>
      <c r="G36" s="53" t="s">
        <v>129</v>
      </c>
      <c r="H36" s="54" t="s">
        <v>129</v>
      </c>
      <c r="I36" s="54" t="s">
        <v>129</v>
      </c>
      <c r="J36" s="67" t="s">
        <v>129</v>
      </c>
      <c r="K36" s="63"/>
      <c r="L36" s="63"/>
      <c r="M36" s="63"/>
      <c r="N36" s="64"/>
    </row>
    <row r="37" spans="1:14">
      <c r="A37" s="51" t="s">
        <v>132</v>
      </c>
      <c r="B37" s="111" t="s">
        <v>133</v>
      </c>
      <c r="C37" s="53" t="s">
        <v>129</v>
      </c>
      <c r="D37" s="54" t="s">
        <v>129</v>
      </c>
      <c r="E37" s="54" t="s">
        <v>129</v>
      </c>
      <c r="F37" s="54" t="s">
        <v>129</v>
      </c>
      <c r="G37" s="53" t="s">
        <v>129</v>
      </c>
      <c r="H37" s="54" t="s">
        <v>129</v>
      </c>
      <c r="I37" s="54" t="s">
        <v>129</v>
      </c>
      <c r="J37" s="67" t="s">
        <v>129</v>
      </c>
      <c r="K37" s="63"/>
      <c r="L37" s="63"/>
      <c r="M37" s="63"/>
      <c r="N37" s="64"/>
    </row>
    <row r="38" spans="1:14">
      <c r="A38" s="51" t="s">
        <v>134</v>
      </c>
      <c r="B38" s="111" t="s">
        <v>135</v>
      </c>
      <c r="C38" s="53">
        <f>部分经济作物台账!AI8</f>
        <v>0</v>
      </c>
      <c r="D38" s="54"/>
      <c r="E38" s="54"/>
      <c r="F38" s="54"/>
      <c r="G38" s="53" t="s">
        <v>129</v>
      </c>
      <c r="H38" s="54" t="s">
        <v>129</v>
      </c>
      <c r="I38" s="54" t="s">
        <v>129</v>
      </c>
      <c r="J38" s="67" t="s">
        <v>129</v>
      </c>
      <c r="K38" s="63"/>
      <c r="L38" s="63"/>
      <c r="M38" s="63"/>
      <c r="N38" s="64"/>
    </row>
    <row r="39" spans="1:14">
      <c r="A39" s="51" t="s">
        <v>136</v>
      </c>
      <c r="B39" s="111" t="s">
        <v>137</v>
      </c>
      <c r="C39" s="53" t="s">
        <v>129</v>
      </c>
      <c r="D39" s="54" t="s">
        <v>129</v>
      </c>
      <c r="E39" s="54" t="s">
        <v>129</v>
      </c>
      <c r="F39" s="54" t="s">
        <v>129</v>
      </c>
      <c r="G39" s="53">
        <f>部分经济作物台账!AJ8</f>
        <v>0</v>
      </c>
      <c r="H39" s="54"/>
      <c r="I39" s="54"/>
      <c r="J39" s="67"/>
      <c r="K39" s="63"/>
      <c r="L39" s="63"/>
      <c r="M39" s="63"/>
      <c r="N39" s="64"/>
    </row>
    <row r="40" ht="27" spans="1:14">
      <c r="A40" s="55" t="s">
        <v>138</v>
      </c>
      <c r="B40" s="111" t="s">
        <v>139</v>
      </c>
      <c r="C40" s="53" t="s">
        <v>129</v>
      </c>
      <c r="D40" s="54" t="s">
        <v>129</v>
      </c>
      <c r="E40" s="54" t="s">
        <v>129</v>
      </c>
      <c r="F40" s="54" t="s">
        <v>129</v>
      </c>
      <c r="G40" s="53">
        <f>部分经济作物台账!AK8</f>
        <v>0</v>
      </c>
      <c r="H40" s="54"/>
      <c r="I40" s="54"/>
      <c r="J40" s="67"/>
      <c r="K40" s="63"/>
      <c r="L40" s="63"/>
      <c r="M40" s="63"/>
      <c r="N40" s="64"/>
    </row>
    <row r="41" spans="1:14">
      <c r="A41" s="51" t="s">
        <v>140</v>
      </c>
      <c r="B41" s="111" t="s">
        <v>141</v>
      </c>
      <c r="C41" s="53" t="s">
        <v>129</v>
      </c>
      <c r="D41" s="54" t="s">
        <v>129</v>
      </c>
      <c r="E41" s="54" t="s">
        <v>129</v>
      </c>
      <c r="F41" s="54" t="s">
        <v>129</v>
      </c>
      <c r="G41" s="53" t="s">
        <v>129</v>
      </c>
      <c r="H41" s="54" t="s">
        <v>129</v>
      </c>
      <c r="I41" s="54" t="s">
        <v>129</v>
      </c>
      <c r="J41" s="67" t="s">
        <v>129</v>
      </c>
      <c r="K41" s="63"/>
      <c r="L41" s="63"/>
      <c r="M41" s="63"/>
      <c r="N41" s="64"/>
    </row>
    <row r="42" spans="1:14">
      <c r="A42" s="51" t="s">
        <v>142</v>
      </c>
      <c r="B42" s="111" t="s">
        <v>143</v>
      </c>
      <c r="C42" s="53" t="s">
        <v>129</v>
      </c>
      <c r="D42" s="54" t="s">
        <v>129</v>
      </c>
      <c r="E42" s="54" t="s">
        <v>129</v>
      </c>
      <c r="F42" s="54" t="s">
        <v>129</v>
      </c>
      <c r="G42" s="53"/>
      <c r="H42" s="54"/>
      <c r="I42" s="54"/>
      <c r="J42" s="67"/>
      <c r="K42" s="63"/>
      <c r="L42" s="63"/>
      <c r="M42" s="63"/>
      <c r="N42" s="64"/>
    </row>
    <row r="43" spans="1:14">
      <c r="A43" s="51" t="s">
        <v>144</v>
      </c>
      <c r="B43" s="111" t="s">
        <v>145</v>
      </c>
      <c r="C43" s="53" t="s">
        <v>129</v>
      </c>
      <c r="D43" s="54" t="s">
        <v>129</v>
      </c>
      <c r="E43" s="54" t="s">
        <v>129</v>
      </c>
      <c r="F43" s="54" t="s">
        <v>129</v>
      </c>
      <c r="G43" s="53"/>
      <c r="H43" s="54"/>
      <c r="I43" s="54"/>
      <c r="J43" s="67"/>
      <c r="K43" s="63"/>
      <c r="L43" s="63"/>
      <c r="M43" s="63"/>
      <c r="N43" s="64"/>
    </row>
    <row r="44" spans="1:14">
      <c r="A44" s="51" t="s">
        <v>146</v>
      </c>
      <c r="B44" s="111" t="s">
        <v>129</v>
      </c>
      <c r="C44" s="53"/>
      <c r="D44" s="54"/>
      <c r="E44" s="54"/>
      <c r="F44" s="54"/>
      <c r="G44" s="53"/>
      <c r="H44" s="54"/>
      <c r="I44" s="54"/>
      <c r="J44" s="67"/>
      <c r="K44" s="63"/>
      <c r="L44" s="63"/>
      <c r="M44" s="63"/>
      <c r="N44" s="64"/>
    </row>
    <row r="45" spans="1:14">
      <c r="A45" s="51" t="s">
        <v>147</v>
      </c>
      <c r="B45" s="17" t="s">
        <v>148</v>
      </c>
      <c r="C45" s="53">
        <f>部分经济作物台账!AE8</f>
        <v>0</v>
      </c>
      <c r="D45" s="54" t="s">
        <v>129</v>
      </c>
      <c r="E45" s="54" t="s">
        <v>129</v>
      </c>
      <c r="F45" s="54" t="s">
        <v>129</v>
      </c>
      <c r="G45" s="53" t="s">
        <v>129</v>
      </c>
      <c r="H45" s="54" t="s">
        <v>129</v>
      </c>
      <c r="I45" s="54" t="s">
        <v>129</v>
      </c>
      <c r="J45" s="67" t="s">
        <v>129</v>
      </c>
      <c r="K45" s="63"/>
      <c r="L45" s="63"/>
      <c r="M45" s="63"/>
      <c r="N45" s="64"/>
    </row>
    <row r="46" ht="20.25" customHeight="1" spans="1:14">
      <c r="A46" s="26" t="s">
        <v>149</v>
      </c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</row>
  </sheetData>
  <sheetProtection password="C6D1" sheet="1" objects="1" scenarios="1"/>
  <mergeCells count="7">
    <mergeCell ref="A1:N1"/>
    <mergeCell ref="C6:F6"/>
    <mergeCell ref="G6:J6"/>
    <mergeCell ref="K6:N6"/>
    <mergeCell ref="A46:N46"/>
    <mergeCell ref="A6:A7"/>
    <mergeCell ref="B6:B7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32"/>
  <sheetViews>
    <sheetView workbookViewId="0">
      <selection activeCell="A40" sqref="A40"/>
    </sheetView>
  </sheetViews>
  <sheetFormatPr defaultColWidth="9" defaultRowHeight="14.25" outlineLevelCol="6"/>
  <cols>
    <col min="1" max="1" width="19.5" style="28" customWidth="1"/>
    <col min="2" max="2" width="10.875" style="28" customWidth="1"/>
    <col min="3" max="3" width="11.25" style="28" customWidth="1"/>
    <col min="4" max="4" width="11.375" style="28" customWidth="1"/>
    <col min="5" max="16384" width="9" style="28"/>
  </cols>
  <sheetData>
    <row r="1" ht="22.5" spans="1:7">
      <c r="A1" s="29" t="s">
        <v>150</v>
      </c>
      <c r="B1" s="29"/>
      <c r="C1" s="29"/>
      <c r="D1" s="29"/>
      <c r="E1" s="29"/>
      <c r="F1" s="29"/>
      <c r="G1" s="29"/>
    </row>
    <row r="2" spans="1:7">
      <c r="A2" s="30"/>
      <c r="B2" s="7"/>
      <c r="C2" s="7"/>
      <c r="D2" s="7"/>
      <c r="E2" s="7"/>
      <c r="F2" s="7"/>
      <c r="G2" s="30"/>
    </row>
    <row r="3" spans="1:7">
      <c r="A3" s="30"/>
      <c r="B3" s="7"/>
      <c r="C3" s="7"/>
      <c r="D3" s="7"/>
      <c r="E3" s="7"/>
      <c r="F3" s="7"/>
      <c r="G3" s="30"/>
    </row>
    <row r="4" spans="1:7">
      <c r="A4" s="30"/>
      <c r="B4" s="7"/>
      <c r="C4" s="7"/>
      <c r="D4" s="7"/>
      <c r="E4" s="7"/>
      <c r="F4" s="7"/>
      <c r="G4" s="30"/>
    </row>
    <row r="5" spans="1:7">
      <c r="A5" s="7" t="s">
        <v>50</v>
      </c>
      <c r="B5" s="7" t="str">
        <f>部分经济作物台账!B2</f>
        <v>南大德号嘎查</v>
      </c>
      <c r="C5" s="31" t="str">
        <f>部分经济作物台账!R2</f>
        <v>2024年</v>
      </c>
      <c r="D5" s="32" t="s">
        <v>151</v>
      </c>
      <c r="E5" s="7"/>
      <c r="F5" s="7"/>
      <c r="G5" s="30"/>
    </row>
    <row r="6" s="27" customFormat="1" ht="30" customHeight="1" spans="1:7">
      <c r="A6" s="11" t="s">
        <v>52</v>
      </c>
      <c r="B6" s="12" t="s">
        <v>152</v>
      </c>
      <c r="C6" s="12" t="s">
        <v>153</v>
      </c>
      <c r="D6" s="12" t="s">
        <v>154</v>
      </c>
      <c r="E6" s="33" t="s">
        <v>59</v>
      </c>
      <c r="F6" s="33" t="s">
        <v>97</v>
      </c>
      <c r="G6" s="34"/>
    </row>
    <row r="7" spans="1:7">
      <c r="A7" s="16" t="s">
        <v>155</v>
      </c>
      <c r="B7" s="17" t="s">
        <v>62</v>
      </c>
      <c r="C7" s="18">
        <f>C8+C17+C20+C22+C23+C24+C29</f>
        <v>0</v>
      </c>
      <c r="D7" s="35"/>
      <c r="E7" s="36"/>
      <c r="F7" s="36"/>
      <c r="G7" s="30"/>
    </row>
    <row r="8" spans="1:7">
      <c r="A8" s="16" t="s">
        <v>156</v>
      </c>
      <c r="B8" s="17" t="s">
        <v>126</v>
      </c>
      <c r="C8" s="18">
        <f>C9+C10+C11+C12+C13+C14</f>
        <v>0</v>
      </c>
      <c r="D8" s="35"/>
      <c r="E8" s="36"/>
      <c r="F8" s="36"/>
      <c r="G8" s="30"/>
    </row>
    <row r="9" spans="1:7">
      <c r="A9" s="16" t="s">
        <v>98</v>
      </c>
      <c r="B9" s="17" t="s">
        <v>127</v>
      </c>
      <c r="C9" s="18"/>
      <c r="D9" s="35"/>
      <c r="E9" s="36"/>
      <c r="F9" s="36"/>
      <c r="G9" s="30"/>
    </row>
    <row r="10" spans="1:7">
      <c r="A10" s="16" t="s">
        <v>99</v>
      </c>
      <c r="B10" s="17" t="s">
        <v>128</v>
      </c>
      <c r="C10" s="18"/>
      <c r="D10" s="35"/>
      <c r="E10" s="36"/>
      <c r="F10" s="36"/>
      <c r="G10" s="30"/>
    </row>
    <row r="11" spans="1:7">
      <c r="A11" s="16" t="s">
        <v>157</v>
      </c>
      <c r="B11" s="17" t="s">
        <v>131</v>
      </c>
      <c r="C11" s="18"/>
      <c r="D11" s="35"/>
      <c r="E11" s="36"/>
      <c r="F11" s="36"/>
      <c r="G11" s="30"/>
    </row>
    <row r="12" spans="1:7">
      <c r="A12" s="16" t="s">
        <v>102</v>
      </c>
      <c r="B12" s="17" t="s">
        <v>133</v>
      </c>
      <c r="C12" s="18"/>
      <c r="D12" s="35"/>
      <c r="E12" s="36"/>
      <c r="F12" s="36"/>
      <c r="G12" s="30"/>
    </row>
    <row r="13" spans="1:7">
      <c r="A13" s="16" t="s">
        <v>103</v>
      </c>
      <c r="B13" s="17" t="s">
        <v>135</v>
      </c>
      <c r="C13" s="18"/>
      <c r="D13" s="35"/>
      <c r="E13" s="36"/>
      <c r="F13" s="36"/>
      <c r="G13" s="30"/>
    </row>
    <row r="14" spans="1:7">
      <c r="A14" s="16" t="s">
        <v>104</v>
      </c>
      <c r="B14" s="17" t="s">
        <v>137</v>
      </c>
      <c r="C14" s="18"/>
      <c r="D14" s="35"/>
      <c r="E14" s="36"/>
      <c r="F14" s="36"/>
      <c r="G14" s="30"/>
    </row>
    <row r="15" spans="1:7">
      <c r="A15" s="16" t="s">
        <v>158</v>
      </c>
      <c r="B15" s="17" t="s">
        <v>139</v>
      </c>
      <c r="C15" s="18"/>
      <c r="D15" s="35"/>
      <c r="E15" s="36"/>
      <c r="F15" s="36"/>
      <c r="G15" s="30"/>
    </row>
    <row r="16" spans="1:7">
      <c r="A16" s="16" t="s">
        <v>159</v>
      </c>
      <c r="B16" s="17" t="s">
        <v>141</v>
      </c>
      <c r="C16" s="18"/>
      <c r="D16" s="35"/>
      <c r="E16" s="36"/>
      <c r="F16" s="36"/>
      <c r="G16" s="30"/>
    </row>
    <row r="17" spans="1:7">
      <c r="A17" s="16" t="s">
        <v>160</v>
      </c>
      <c r="B17" s="17" t="s">
        <v>143</v>
      </c>
      <c r="C17" s="18"/>
      <c r="D17" s="35"/>
      <c r="E17" s="36"/>
      <c r="F17" s="36"/>
      <c r="G17" s="30"/>
    </row>
    <row r="18" spans="1:7">
      <c r="A18" s="16" t="s">
        <v>112</v>
      </c>
      <c r="B18" s="17" t="s">
        <v>145</v>
      </c>
      <c r="C18" s="18"/>
      <c r="D18" s="35"/>
      <c r="E18" s="36"/>
      <c r="F18" s="36"/>
      <c r="G18" s="30"/>
    </row>
    <row r="19" spans="1:7">
      <c r="A19" s="16" t="s">
        <v>114</v>
      </c>
      <c r="B19" s="17" t="s">
        <v>161</v>
      </c>
      <c r="C19" s="18"/>
      <c r="D19" s="35"/>
      <c r="E19" s="36"/>
      <c r="F19" s="36"/>
      <c r="G19" s="30"/>
    </row>
    <row r="20" spans="1:7">
      <c r="A20" s="16" t="s">
        <v>162</v>
      </c>
      <c r="B20" s="17" t="s">
        <v>163</v>
      </c>
      <c r="C20" s="18"/>
      <c r="D20" s="35"/>
      <c r="E20" s="36"/>
      <c r="F20" s="36"/>
      <c r="G20" s="30"/>
    </row>
    <row r="21" ht="22.5" spans="1:7">
      <c r="A21" s="21" t="s">
        <v>164</v>
      </c>
      <c r="B21" s="17" t="s">
        <v>165</v>
      </c>
      <c r="C21" s="18"/>
      <c r="D21" s="35"/>
      <c r="E21" s="36"/>
      <c r="F21" s="36"/>
      <c r="G21" s="30"/>
    </row>
    <row r="22" spans="1:7">
      <c r="A22" s="16" t="s">
        <v>166</v>
      </c>
      <c r="B22" s="17" t="s">
        <v>167</v>
      </c>
      <c r="C22" s="18"/>
      <c r="D22" s="35"/>
      <c r="E22" s="36"/>
      <c r="F22" s="36"/>
      <c r="G22" s="30"/>
    </row>
    <row r="23" spans="1:7">
      <c r="A23" s="16" t="s">
        <v>168</v>
      </c>
      <c r="B23" s="17" t="s">
        <v>169</v>
      </c>
      <c r="C23" s="22"/>
      <c r="D23" s="35"/>
      <c r="E23" s="36"/>
      <c r="F23" s="36"/>
      <c r="G23" s="30"/>
    </row>
    <row r="24" spans="1:7">
      <c r="A24" s="16" t="s">
        <v>170</v>
      </c>
      <c r="B24" s="17" t="s">
        <v>148</v>
      </c>
      <c r="C24" s="22"/>
      <c r="D24" s="35"/>
      <c r="E24" s="36"/>
      <c r="F24" s="36"/>
      <c r="G24" s="30"/>
    </row>
    <row r="25" spans="1:7">
      <c r="A25" s="16" t="s">
        <v>171</v>
      </c>
      <c r="B25" s="17" t="s">
        <v>172</v>
      </c>
      <c r="C25" s="22"/>
      <c r="D25" s="35"/>
      <c r="E25" s="36"/>
      <c r="F25" s="36"/>
      <c r="G25" s="30"/>
    </row>
    <row r="26" spans="1:7">
      <c r="A26" s="16" t="s">
        <v>173</v>
      </c>
      <c r="B26" s="17" t="s">
        <v>174</v>
      </c>
      <c r="C26" s="22"/>
      <c r="D26" s="35"/>
      <c r="E26" s="36"/>
      <c r="F26" s="36"/>
      <c r="G26" s="30"/>
    </row>
    <row r="27" spans="1:7">
      <c r="A27" s="16" t="s">
        <v>175</v>
      </c>
      <c r="B27" s="17" t="s">
        <v>176</v>
      </c>
      <c r="C27" s="22"/>
      <c r="D27" s="35"/>
      <c r="E27" s="36"/>
      <c r="F27" s="36"/>
      <c r="G27" s="30"/>
    </row>
    <row r="28" spans="1:7">
      <c r="A28" s="16" t="s">
        <v>177</v>
      </c>
      <c r="B28" s="17" t="s">
        <v>178</v>
      </c>
      <c r="C28" s="23">
        <f>C24-C25-C26-C27</f>
        <v>0</v>
      </c>
      <c r="D28" s="35"/>
      <c r="E28" s="36"/>
      <c r="F28" s="36"/>
      <c r="G28" s="30"/>
    </row>
    <row r="29" spans="1:7">
      <c r="A29" s="16" t="s">
        <v>179</v>
      </c>
      <c r="B29" s="17" t="s">
        <v>180</v>
      </c>
      <c r="C29" s="18"/>
      <c r="D29" s="35"/>
      <c r="E29" s="36"/>
      <c r="F29" s="36"/>
      <c r="G29" s="30"/>
    </row>
    <row r="30" spans="1:7">
      <c r="A30" s="16" t="s">
        <v>181</v>
      </c>
      <c r="B30" s="17" t="s">
        <v>182</v>
      </c>
      <c r="C30" s="18"/>
      <c r="D30" s="35"/>
      <c r="E30" s="36"/>
      <c r="F30" s="36"/>
      <c r="G30" s="30"/>
    </row>
    <row r="31" spans="1:7">
      <c r="A31" s="7" t="s">
        <v>3</v>
      </c>
      <c r="B31" s="7" t="str">
        <f>部分经济作物台账!F2</f>
        <v>陈秀峰</v>
      </c>
      <c r="C31" s="7" t="s">
        <v>5</v>
      </c>
      <c r="D31" s="7" t="str">
        <f>部分经济作物台账!J2</f>
        <v>孙美琪</v>
      </c>
      <c r="E31" s="24" t="s">
        <v>183</v>
      </c>
      <c r="F31" s="25"/>
      <c r="G31" s="7"/>
    </row>
    <row r="32" ht="18.75" customHeight="1" spans="1:6">
      <c r="A32" s="26" t="s">
        <v>184</v>
      </c>
      <c r="B32" s="26"/>
      <c r="C32" s="26"/>
      <c r="D32" s="26"/>
      <c r="E32" s="26"/>
      <c r="F32" s="26"/>
    </row>
  </sheetData>
  <sheetProtection password="C6D1" sheet="1" objects="1" scenarios="1"/>
  <mergeCells count="3">
    <mergeCell ref="A1:G1"/>
    <mergeCell ref="E31:F31"/>
    <mergeCell ref="A32:F3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32"/>
  <sheetViews>
    <sheetView workbookViewId="0">
      <selection activeCell="C40" sqref="C40"/>
    </sheetView>
  </sheetViews>
  <sheetFormatPr defaultColWidth="9" defaultRowHeight="14.25" outlineLevelCol="6"/>
  <cols>
    <col min="1" max="1" width="17.625" customWidth="1"/>
    <col min="2" max="2" width="10.125" customWidth="1"/>
    <col min="3" max="4" width="11.5" customWidth="1"/>
    <col min="5" max="6" width="10" customWidth="1"/>
  </cols>
  <sheetData>
    <row r="1" ht="22.5" spans="1:7">
      <c r="A1" s="3" t="s">
        <v>150</v>
      </c>
      <c r="B1" s="3"/>
      <c r="C1" s="3"/>
      <c r="D1" s="3"/>
      <c r="E1" s="3"/>
      <c r="F1" s="3"/>
      <c r="G1" s="3"/>
    </row>
    <row r="2" spans="1:7">
      <c r="A2" s="4"/>
      <c r="B2" s="5"/>
      <c r="C2" s="5"/>
      <c r="D2" s="5"/>
      <c r="E2" s="5"/>
      <c r="F2" s="5"/>
      <c r="G2" s="4"/>
    </row>
    <row r="3" spans="1:7">
      <c r="A3" s="4"/>
      <c r="B3" s="5"/>
      <c r="C3" s="5"/>
      <c r="D3" s="5"/>
      <c r="E3" s="5"/>
      <c r="F3" s="5"/>
      <c r="G3" s="4"/>
    </row>
    <row r="4" spans="1:7">
      <c r="A4" s="4"/>
      <c r="B4" s="5"/>
      <c r="C4" s="5"/>
      <c r="D4" s="5"/>
      <c r="E4" s="5"/>
      <c r="F4" s="5"/>
      <c r="G4" s="4"/>
    </row>
    <row r="5" spans="1:7">
      <c r="A5" s="7" t="s">
        <v>50</v>
      </c>
      <c r="B5" s="7" t="str">
        <f>部分经济作物台账!B2</f>
        <v>南大德号嘎查</v>
      </c>
      <c r="C5" s="31" t="str">
        <f>部分经济作物台账!R2</f>
        <v>2024年</v>
      </c>
      <c r="D5" s="32" t="s">
        <v>185</v>
      </c>
      <c r="E5" s="7"/>
      <c r="F5" s="7"/>
      <c r="G5" s="4"/>
    </row>
    <row r="6" s="1" customFormat="1" ht="36.75" customHeight="1" spans="1:7">
      <c r="A6" s="11" t="s">
        <v>52</v>
      </c>
      <c r="B6" s="12" t="s">
        <v>152</v>
      </c>
      <c r="C6" s="12" t="s">
        <v>153</v>
      </c>
      <c r="D6" s="12" t="s">
        <v>154</v>
      </c>
      <c r="E6" s="33" t="s">
        <v>59</v>
      </c>
      <c r="F6" s="33" t="s">
        <v>97</v>
      </c>
      <c r="G6" s="15"/>
    </row>
    <row r="7" spans="1:7">
      <c r="A7" s="16" t="s">
        <v>155</v>
      </c>
      <c r="B7" s="17" t="s">
        <v>62</v>
      </c>
      <c r="C7" s="18">
        <f>C8+C17+C20+C22+C23+C24+C29</f>
        <v>260</v>
      </c>
      <c r="D7" s="35"/>
      <c r="E7" s="36"/>
      <c r="F7" s="36"/>
      <c r="G7" s="4"/>
    </row>
    <row r="8" spans="1:7">
      <c r="A8" s="16" t="s">
        <v>156</v>
      </c>
      <c r="B8" s="17" t="s">
        <v>126</v>
      </c>
      <c r="C8" s="18">
        <f>C9+C10+C11+C12+C13+C14</f>
        <v>260</v>
      </c>
      <c r="D8" s="35"/>
      <c r="E8" s="36"/>
      <c r="F8" s="36"/>
      <c r="G8" s="4"/>
    </row>
    <row r="9" spans="1:7">
      <c r="A9" s="16" t="s">
        <v>98</v>
      </c>
      <c r="B9" s="17" t="s">
        <v>127</v>
      </c>
      <c r="C9" s="18">
        <f>部分经济作物台账!C8</f>
        <v>260</v>
      </c>
      <c r="D9" s="35"/>
      <c r="E9" s="36"/>
      <c r="F9" s="36"/>
      <c r="G9" s="4"/>
    </row>
    <row r="10" spans="1:7">
      <c r="A10" s="16" t="s">
        <v>99</v>
      </c>
      <c r="B10" s="17" t="s">
        <v>128</v>
      </c>
      <c r="C10" s="18">
        <f>部分经济作物台账!E8</f>
        <v>0</v>
      </c>
      <c r="D10" s="35"/>
      <c r="E10" s="36"/>
      <c r="F10" s="36"/>
      <c r="G10" s="4"/>
    </row>
    <row r="11" spans="1:7">
      <c r="A11" s="16" t="s">
        <v>157</v>
      </c>
      <c r="B11" s="17" t="s">
        <v>131</v>
      </c>
      <c r="C11" s="18">
        <f>部分经济作物台账!G8</f>
        <v>0</v>
      </c>
      <c r="D11" s="35"/>
      <c r="E11" s="36"/>
      <c r="F11" s="36"/>
      <c r="G11" s="4"/>
    </row>
    <row r="12" spans="1:7">
      <c r="A12" s="16" t="s">
        <v>102</v>
      </c>
      <c r="B12" s="17" t="s">
        <v>133</v>
      </c>
      <c r="C12" s="18">
        <f>部分经济作物台账!I8</f>
        <v>0</v>
      </c>
      <c r="D12" s="35"/>
      <c r="E12" s="36"/>
      <c r="F12" s="36"/>
      <c r="G12" s="4"/>
    </row>
    <row r="13" spans="1:7">
      <c r="A13" s="16" t="s">
        <v>103</v>
      </c>
      <c r="B13" s="17" t="s">
        <v>135</v>
      </c>
      <c r="C13" s="18">
        <f>部分经济作物台账!K8</f>
        <v>0</v>
      </c>
      <c r="D13" s="35"/>
      <c r="E13" s="36"/>
      <c r="F13" s="36"/>
      <c r="G13" s="4"/>
    </row>
    <row r="14" spans="1:7">
      <c r="A14" s="16" t="s">
        <v>104</v>
      </c>
      <c r="B14" s="17" t="s">
        <v>137</v>
      </c>
      <c r="C14" s="18">
        <f>部分经济作物台账!M8</f>
        <v>0</v>
      </c>
      <c r="D14" s="35"/>
      <c r="E14" s="36"/>
      <c r="F14" s="36"/>
      <c r="G14" s="4"/>
    </row>
    <row r="15" spans="1:7">
      <c r="A15" s="16" t="s">
        <v>158</v>
      </c>
      <c r="B15" s="17" t="s">
        <v>139</v>
      </c>
      <c r="C15" s="18"/>
      <c r="D15" s="35"/>
      <c r="E15" s="36"/>
      <c r="F15" s="36"/>
      <c r="G15" s="4"/>
    </row>
    <row r="16" spans="1:7">
      <c r="A16" s="16" t="s">
        <v>159</v>
      </c>
      <c r="B16" s="17" t="s">
        <v>141</v>
      </c>
      <c r="C16" s="18"/>
      <c r="D16" s="35"/>
      <c r="E16" s="36"/>
      <c r="F16" s="36"/>
      <c r="G16" s="4"/>
    </row>
    <row r="17" spans="1:7">
      <c r="A17" s="16" t="s">
        <v>160</v>
      </c>
      <c r="B17" s="17" t="s">
        <v>143</v>
      </c>
      <c r="C17" s="18">
        <f>部分经济作物台账!O8+部分经济作物台账!Q8</f>
        <v>0</v>
      </c>
      <c r="D17" s="35"/>
      <c r="E17" s="36"/>
      <c r="F17" s="36"/>
      <c r="G17" s="4"/>
    </row>
    <row r="18" spans="1:7">
      <c r="A18" s="16" t="s">
        <v>112</v>
      </c>
      <c r="B18" s="17" t="s">
        <v>145</v>
      </c>
      <c r="C18" s="18"/>
      <c r="D18" s="35"/>
      <c r="E18" s="36"/>
      <c r="F18" s="36"/>
      <c r="G18" s="4"/>
    </row>
    <row r="19" spans="1:7">
      <c r="A19" s="16" t="s">
        <v>114</v>
      </c>
      <c r="B19" s="17" t="s">
        <v>161</v>
      </c>
      <c r="C19" s="18">
        <f>部分经济作物台账!O8</f>
        <v>0</v>
      </c>
      <c r="D19" s="35"/>
      <c r="E19" s="36"/>
      <c r="F19" s="36"/>
      <c r="G19" s="4"/>
    </row>
    <row r="20" spans="1:7">
      <c r="A20" s="16" t="s">
        <v>162</v>
      </c>
      <c r="B20" s="17" t="s">
        <v>163</v>
      </c>
      <c r="C20" s="18">
        <f>C21+部分经济作物台账!S8</f>
        <v>0</v>
      </c>
      <c r="D20" s="35"/>
      <c r="E20" s="36"/>
      <c r="F20" s="36"/>
      <c r="G20" s="4"/>
    </row>
    <row r="21" ht="22.5" spans="1:7">
      <c r="A21" s="21" t="s">
        <v>164</v>
      </c>
      <c r="B21" s="17" t="s">
        <v>165</v>
      </c>
      <c r="C21" s="18">
        <f>部分经济作物台账!U8</f>
        <v>0</v>
      </c>
      <c r="D21" s="35"/>
      <c r="E21" s="36"/>
      <c r="F21" s="36"/>
      <c r="G21" s="4"/>
    </row>
    <row r="22" spans="1:7">
      <c r="A22" s="16" t="s">
        <v>166</v>
      </c>
      <c r="B22" s="17" t="s">
        <v>167</v>
      </c>
      <c r="C22" s="18">
        <f>部分经济作物台账!W8+部分经济作物台账!Y8+部分经济作物台账!AA8+部分经济作物台账!AC8</f>
        <v>0</v>
      </c>
      <c r="D22" s="35"/>
      <c r="E22" s="36"/>
      <c r="F22" s="36"/>
      <c r="G22" s="4"/>
    </row>
    <row r="23" spans="1:7">
      <c r="A23" s="16" t="s">
        <v>168</v>
      </c>
      <c r="B23" s="17" t="s">
        <v>169</v>
      </c>
      <c r="C23" s="22"/>
      <c r="D23" s="35"/>
      <c r="E23" s="36"/>
      <c r="F23" s="36"/>
      <c r="G23" s="4"/>
    </row>
    <row r="24" spans="1:7">
      <c r="A24" s="16" t="s">
        <v>170</v>
      </c>
      <c r="B24" s="17" t="s">
        <v>148</v>
      </c>
      <c r="C24" s="22"/>
      <c r="D24" s="35"/>
      <c r="E24" s="36"/>
      <c r="F24" s="36"/>
      <c r="G24" s="4"/>
    </row>
    <row r="25" spans="1:7">
      <c r="A25" s="16" t="s">
        <v>171</v>
      </c>
      <c r="B25" s="17" t="s">
        <v>172</v>
      </c>
      <c r="C25" s="22"/>
      <c r="D25" s="35"/>
      <c r="E25" s="36"/>
      <c r="F25" s="36"/>
      <c r="G25" s="4"/>
    </row>
    <row r="26" spans="1:7">
      <c r="A26" s="16" t="s">
        <v>173</v>
      </c>
      <c r="B26" s="17" t="s">
        <v>174</v>
      </c>
      <c r="C26" s="22"/>
      <c r="D26" s="35"/>
      <c r="E26" s="36"/>
      <c r="F26" s="36"/>
      <c r="G26" s="4"/>
    </row>
    <row r="27" spans="1:7">
      <c r="A27" s="16" t="s">
        <v>175</v>
      </c>
      <c r="B27" s="17" t="s">
        <v>176</v>
      </c>
      <c r="C27" s="22"/>
      <c r="D27" s="35"/>
      <c r="E27" s="36"/>
      <c r="F27" s="36"/>
      <c r="G27" s="4"/>
    </row>
    <row r="28" spans="1:7">
      <c r="A28" s="16" t="s">
        <v>177</v>
      </c>
      <c r="B28" s="17" t="s">
        <v>178</v>
      </c>
      <c r="C28" s="23">
        <f>C24-C25-C26-C27</f>
        <v>0</v>
      </c>
      <c r="D28" s="35"/>
      <c r="E28" s="36"/>
      <c r="F28" s="36"/>
      <c r="G28" s="4"/>
    </row>
    <row r="29" spans="1:7">
      <c r="A29" s="16" t="s">
        <v>179</v>
      </c>
      <c r="B29" s="17" t="s">
        <v>180</v>
      </c>
      <c r="C29" s="18">
        <f>部分经济作物台账!AD8+部分经济作物台账!AE8+部分经济作物台账!AF8+部分经济作物台账!AG8+部分经济作物台账!AH8</f>
        <v>0</v>
      </c>
      <c r="D29" s="35"/>
      <c r="E29" s="36"/>
      <c r="F29" s="36"/>
      <c r="G29" s="4"/>
    </row>
    <row r="30" spans="1:7">
      <c r="A30" s="16" t="s">
        <v>181</v>
      </c>
      <c r="B30" s="17" t="s">
        <v>182</v>
      </c>
      <c r="C30" s="18">
        <f>部分经济作物台账!AD8+部分经济作物台账!AE8</f>
        <v>0</v>
      </c>
      <c r="D30" s="35"/>
      <c r="E30" s="36"/>
      <c r="F30" s="36"/>
      <c r="G30" s="4"/>
    </row>
    <row r="31" spans="1:7">
      <c r="A31" s="7" t="s">
        <v>3</v>
      </c>
      <c r="B31" s="7" t="str">
        <f>部分经济作物台账!F2</f>
        <v>陈秀峰</v>
      </c>
      <c r="C31" s="7" t="s">
        <v>5</v>
      </c>
      <c r="D31" s="7" t="str">
        <f>部分经济作物台账!J2</f>
        <v>孙美琪</v>
      </c>
      <c r="E31" s="24" t="s">
        <v>186</v>
      </c>
      <c r="F31" s="25"/>
      <c r="G31" s="5"/>
    </row>
    <row r="32" spans="1:6">
      <c r="A32" s="26" t="s">
        <v>187</v>
      </c>
      <c r="B32" s="26"/>
      <c r="C32" s="26"/>
      <c r="D32" s="26"/>
      <c r="E32" s="26"/>
      <c r="F32" s="26"/>
    </row>
  </sheetData>
  <sheetProtection password="C6D1" sheet="1" objects="1" scenarios="1"/>
  <mergeCells count="3">
    <mergeCell ref="A1:G1"/>
    <mergeCell ref="E31:F31"/>
    <mergeCell ref="A32:F32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32"/>
  <sheetViews>
    <sheetView workbookViewId="0">
      <selection activeCell="C5" sqref="C5"/>
    </sheetView>
  </sheetViews>
  <sheetFormatPr defaultColWidth="9" defaultRowHeight="14.25" outlineLevelCol="6"/>
  <cols>
    <col min="1" max="1" width="18.875" style="28" customWidth="1"/>
    <col min="2" max="2" width="9" style="28"/>
    <col min="3" max="4" width="12.5" style="28" customWidth="1"/>
    <col min="5" max="6" width="7.75" style="28" customWidth="1"/>
    <col min="7" max="16384" width="9" style="28"/>
  </cols>
  <sheetData>
    <row r="1" ht="22.5" spans="1:7">
      <c r="A1" s="29" t="s">
        <v>150</v>
      </c>
      <c r="B1" s="29"/>
      <c r="C1" s="29"/>
      <c r="D1" s="29"/>
      <c r="E1" s="29"/>
      <c r="F1" s="29"/>
      <c r="G1" s="29"/>
    </row>
    <row r="2" spans="1:7">
      <c r="A2" s="30"/>
      <c r="B2" s="7"/>
      <c r="C2" s="7"/>
      <c r="D2" s="7"/>
      <c r="E2" s="7"/>
      <c r="F2" s="7"/>
      <c r="G2" s="30"/>
    </row>
    <row r="3" spans="1:7">
      <c r="A3" s="30"/>
      <c r="B3" s="7"/>
      <c r="C3" s="7"/>
      <c r="D3" s="7"/>
      <c r="E3" s="7"/>
      <c r="F3" s="7"/>
      <c r="G3" s="30"/>
    </row>
    <row r="4" spans="1:7">
      <c r="A4" s="30"/>
      <c r="B4" s="7"/>
      <c r="C4" s="7"/>
      <c r="D4" s="7"/>
      <c r="E4" s="7"/>
      <c r="F4" s="7"/>
      <c r="G4" s="30"/>
    </row>
    <row r="5" spans="1:7">
      <c r="A5" s="7" t="s">
        <v>50</v>
      </c>
      <c r="B5" s="7" t="str">
        <f>部分经济作物台账!B2</f>
        <v>南大德号嘎查</v>
      </c>
      <c r="C5" s="31" t="str">
        <f>部分经济作物台账!R2</f>
        <v>2024年</v>
      </c>
      <c r="D5" s="32" t="s">
        <v>188</v>
      </c>
      <c r="E5" s="7"/>
      <c r="F5" s="7"/>
      <c r="G5" s="30"/>
    </row>
    <row r="6" s="27" customFormat="1" ht="22.5" spans="1:7">
      <c r="A6" s="11" t="s">
        <v>52</v>
      </c>
      <c r="B6" s="12" t="s">
        <v>152</v>
      </c>
      <c r="C6" s="12" t="s">
        <v>153</v>
      </c>
      <c r="D6" s="12" t="s">
        <v>154</v>
      </c>
      <c r="E6" s="33" t="s">
        <v>59</v>
      </c>
      <c r="F6" s="33" t="s">
        <v>97</v>
      </c>
      <c r="G6" s="34"/>
    </row>
    <row r="7" spans="1:7">
      <c r="A7" s="16" t="s">
        <v>155</v>
      </c>
      <c r="B7" s="17" t="s">
        <v>62</v>
      </c>
      <c r="C7" s="18">
        <f>C8+C17+C20+C22+C23+C24+C29</f>
        <v>0</v>
      </c>
      <c r="D7" s="19"/>
      <c r="E7" s="20"/>
      <c r="F7" s="20"/>
      <c r="G7" s="30"/>
    </row>
    <row r="8" spans="1:7">
      <c r="A8" s="16" t="s">
        <v>156</v>
      </c>
      <c r="B8" s="17" t="s">
        <v>126</v>
      </c>
      <c r="C8" s="18">
        <f>C9+C10+C11+C12+C13+C14</f>
        <v>0</v>
      </c>
      <c r="D8" s="19"/>
      <c r="E8" s="20"/>
      <c r="F8" s="20"/>
      <c r="G8" s="30"/>
    </row>
    <row r="9" spans="1:7">
      <c r="A9" s="16" t="s">
        <v>98</v>
      </c>
      <c r="B9" s="17" t="s">
        <v>127</v>
      </c>
      <c r="C9" s="18"/>
      <c r="D9" s="19"/>
      <c r="E9" s="20"/>
      <c r="F9" s="20"/>
      <c r="G9" s="30"/>
    </row>
    <row r="10" spans="1:7">
      <c r="A10" s="16" t="s">
        <v>99</v>
      </c>
      <c r="B10" s="17" t="s">
        <v>128</v>
      </c>
      <c r="C10" s="18"/>
      <c r="D10" s="19"/>
      <c r="E10" s="20"/>
      <c r="F10" s="20"/>
      <c r="G10" s="30"/>
    </row>
    <row r="11" spans="1:7">
      <c r="A11" s="16" t="s">
        <v>157</v>
      </c>
      <c r="B11" s="17" t="s">
        <v>131</v>
      </c>
      <c r="C11" s="18"/>
      <c r="D11" s="19"/>
      <c r="E11" s="20"/>
      <c r="F11" s="20"/>
      <c r="G11" s="30"/>
    </row>
    <row r="12" spans="1:7">
      <c r="A12" s="16" t="s">
        <v>102</v>
      </c>
      <c r="B12" s="17" t="s">
        <v>133</v>
      </c>
      <c r="C12" s="18"/>
      <c r="D12" s="19"/>
      <c r="E12" s="20"/>
      <c r="F12" s="20"/>
      <c r="G12" s="30"/>
    </row>
    <row r="13" spans="1:7">
      <c r="A13" s="16" t="s">
        <v>103</v>
      </c>
      <c r="B13" s="17" t="s">
        <v>135</v>
      </c>
      <c r="C13" s="18"/>
      <c r="D13" s="19"/>
      <c r="E13" s="20"/>
      <c r="F13" s="20"/>
      <c r="G13" s="30"/>
    </row>
    <row r="14" spans="1:7">
      <c r="A14" s="16" t="s">
        <v>104</v>
      </c>
      <c r="B14" s="17" t="s">
        <v>137</v>
      </c>
      <c r="C14" s="18"/>
      <c r="D14" s="19"/>
      <c r="E14" s="20"/>
      <c r="F14" s="20"/>
      <c r="G14" s="30"/>
    </row>
    <row r="15" spans="1:7">
      <c r="A15" s="16" t="s">
        <v>158</v>
      </c>
      <c r="B15" s="17" t="s">
        <v>139</v>
      </c>
      <c r="C15" s="18"/>
      <c r="D15" s="19"/>
      <c r="E15" s="20"/>
      <c r="F15" s="20"/>
      <c r="G15" s="30"/>
    </row>
    <row r="16" spans="1:7">
      <c r="A16" s="16" t="s">
        <v>159</v>
      </c>
      <c r="B16" s="17" t="s">
        <v>141</v>
      </c>
      <c r="C16" s="18"/>
      <c r="D16" s="19"/>
      <c r="E16" s="20"/>
      <c r="F16" s="20"/>
      <c r="G16" s="30"/>
    </row>
    <row r="17" spans="1:7">
      <c r="A17" s="16" t="s">
        <v>160</v>
      </c>
      <c r="B17" s="17" t="s">
        <v>143</v>
      </c>
      <c r="C17" s="18"/>
      <c r="D17" s="19"/>
      <c r="E17" s="20"/>
      <c r="F17" s="20"/>
      <c r="G17" s="30"/>
    </row>
    <row r="18" spans="1:7">
      <c r="A18" s="16" t="s">
        <v>112</v>
      </c>
      <c r="B18" s="17" t="s">
        <v>145</v>
      </c>
      <c r="C18" s="18"/>
      <c r="D18" s="19"/>
      <c r="E18" s="20"/>
      <c r="F18" s="20"/>
      <c r="G18" s="30"/>
    </row>
    <row r="19" spans="1:7">
      <c r="A19" s="16" t="s">
        <v>114</v>
      </c>
      <c r="B19" s="17" t="s">
        <v>161</v>
      </c>
      <c r="C19" s="18"/>
      <c r="D19" s="19"/>
      <c r="E19" s="20"/>
      <c r="F19" s="20"/>
      <c r="G19" s="30"/>
    </row>
    <row r="20" spans="1:7">
      <c r="A20" s="16" t="s">
        <v>162</v>
      </c>
      <c r="B20" s="17" t="s">
        <v>163</v>
      </c>
      <c r="C20" s="18"/>
      <c r="D20" s="19"/>
      <c r="E20" s="20"/>
      <c r="F20" s="20"/>
      <c r="G20" s="30"/>
    </row>
    <row r="21" ht="22.5" spans="1:7">
      <c r="A21" s="21" t="s">
        <v>164</v>
      </c>
      <c r="B21" s="17" t="s">
        <v>165</v>
      </c>
      <c r="C21" s="18"/>
      <c r="D21" s="19"/>
      <c r="E21" s="20"/>
      <c r="F21" s="20"/>
      <c r="G21" s="30"/>
    </row>
    <row r="22" spans="1:7">
      <c r="A22" s="16" t="s">
        <v>166</v>
      </c>
      <c r="B22" s="17" t="s">
        <v>167</v>
      </c>
      <c r="C22" s="18"/>
      <c r="D22" s="19"/>
      <c r="E22" s="20"/>
      <c r="F22" s="20"/>
      <c r="G22" s="30"/>
    </row>
    <row r="23" spans="1:7">
      <c r="A23" s="16" t="s">
        <v>168</v>
      </c>
      <c r="B23" s="17" t="s">
        <v>169</v>
      </c>
      <c r="C23" s="22"/>
      <c r="D23" s="19"/>
      <c r="E23" s="20"/>
      <c r="F23" s="20"/>
      <c r="G23" s="30"/>
    </row>
    <row r="24" spans="1:7">
      <c r="A24" s="16" t="s">
        <v>170</v>
      </c>
      <c r="B24" s="17" t="s">
        <v>148</v>
      </c>
      <c r="C24" s="22"/>
      <c r="D24" s="19"/>
      <c r="E24" s="20"/>
      <c r="F24" s="20"/>
      <c r="G24" s="30"/>
    </row>
    <row r="25" spans="1:7">
      <c r="A25" s="16" t="s">
        <v>171</v>
      </c>
      <c r="B25" s="17" t="s">
        <v>172</v>
      </c>
      <c r="C25" s="22"/>
      <c r="D25" s="19"/>
      <c r="E25" s="20"/>
      <c r="F25" s="20"/>
      <c r="G25" s="30"/>
    </row>
    <row r="26" spans="1:7">
      <c r="A26" s="16" t="s">
        <v>173</v>
      </c>
      <c r="B26" s="17" t="s">
        <v>174</v>
      </c>
      <c r="C26" s="22"/>
      <c r="D26" s="19"/>
      <c r="E26" s="20"/>
      <c r="F26" s="20"/>
      <c r="G26" s="30"/>
    </row>
    <row r="27" spans="1:7">
      <c r="A27" s="16" t="s">
        <v>175</v>
      </c>
      <c r="B27" s="17" t="s">
        <v>176</v>
      </c>
      <c r="C27" s="22"/>
      <c r="D27" s="19"/>
      <c r="E27" s="20"/>
      <c r="F27" s="20"/>
      <c r="G27" s="30"/>
    </row>
    <row r="28" spans="1:7">
      <c r="A28" s="16" t="s">
        <v>177</v>
      </c>
      <c r="B28" s="17" t="s">
        <v>178</v>
      </c>
      <c r="C28" s="23">
        <f>C24-C25-C26-C27</f>
        <v>0</v>
      </c>
      <c r="D28" s="19"/>
      <c r="E28" s="20"/>
      <c r="F28" s="20"/>
      <c r="G28" s="30"/>
    </row>
    <row r="29" spans="1:7">
      <c r="A29" s="16" t="s">
        <v>179</v>
      </c>
      <c r="B29" s="17" t="s">
        <v>180</v>
      </c>
      <c r="C29" s="18"/>
      <c r="D29" s="19"/>
      <c r="E29" s="20"/>
      <c r="F29" s="20"/>
      <c r="G29" s="30"/>
    </row>
    <row r="30" spans="1:7">
      <c r="A30" s="16" t="s">
        <v>181</v>
      </c>
      <c r="B30" s="17" t="s">
        <v>182</v>
      </c>
      <c r="C30" s="18"/>
      <c r="D30" s="19"/>
      <c r="E30" s="20"/>
      <c r="F30" s="20"/>
      <c r="G30" s="30"/>
    </row>
    <row r="31" spans="1:7">
      <c r="A31" s="7" t="s">
        <v>3</v>
      </c>
      <c r="B31" s="7" t="str">
        <f>部分经济作物台账!F2</f>
        <v>陈秀峰</v>
      </c>
      <c r="C31" s="7" t="s">
        <v>5</v>
      </c>
      <c r="D31" s="7" t="str">
        <f>部分经济作物台账!J2</f>
        <v>孙美琪</v>
      </c>
      <c r="E31" s="24" t="s">
        <v>189</v>
      </c>
      <c r="F31" s="25"/>
      <c r="G31" s="7"/>
    </row>
    <row r="32" ht="25.5" customHeight="1" spans="1:6">
      <c r="A32" s="26" t="s">
        <v>190</v>
      </c>
      <c r="B32" s="26"/>
      <c r="C32" s="26"/>
      <c r="D32" s="26"/>
      <c r="E32" s="26"/>
      <c r="F32" s="26"/>
    </row>
  </sheetData>
  <sheetProtection password="C6D1" sheet="1" objects="1" scenarios="1"/>
  <mergeCells count="3">
    <mergeCell ref="A1:G1"/>
    <mergeCell ref="E31:F31"/>
    <mergeCell ref="A32:F32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32"/>
  <sheetViews>
    <sheetView workbookViewId="0">
      <selection activeCell="J31" sqref="J31"/>
    </sheetView>
  </sheetViews>
  <sheetFormatPr defaultColWidth="9" defaultRowHeight="14.25" outlineLevelCol="6"/>
  <cols>
    <col min="1" max="1" width="17.125" customWidth="1"/>
    <col min="3" max="4" width="11.75" style="2" customWidth="1"/>
    <col min="5" max="6" width="9" style="2"/>
  </cols>
  <sheetData>
    <row r="1" ht="22.5" spans="1:7">
      <c r="A1" s="3" t="s">
        <v>150</v>
      </c>
      <c r="B1" s="3"/>
      <c r="C1" s="3"/>
      <c r="D1" s="3"/>
      <c r="E1" s="3"/>
      <c r="F1" s="3"/>
      <c r="G1" s="3"/>
    </row>
    <row r="2" spans="1:7">
      <c r="A2" s="4"/>
      <c r="B2" s="5"/>
      <c r="C2" s="6"/>
      <c r="D2" s="6"/>
      <c r="E2" s="6"/>
      <c r="F2" s="6"/>
      <c r="G2" s="4"/>
    </row>
    <row r="3" spans="1:7">
      <c r="A3" s="4"/>
      <c r="B3" s="5"/>
      <c r="C3" s="6"/>
      <c r="D3" s="6"/>
      <c r="E3" s="6"/>
      <c r="F3" s="6"/>
      <c r="G3" s="4"/>
    </row>
    <row r="4" spans="1:7">
      <c r="A4" s="4"/>
      <c r="B4" s="5"/>
      <c r="C4" s="6"/>
      <c r="D4" s="6"/>
      <c r="E4" s="6"/>
      <c r="F4" s="6"/>
      <c r="G4" s="4"/>
    </row>
    <row r="5" spans="1:7">
      <c r="A5" s="7" t="s">
        <v>50</v>
      </c>
      <c r="B5" s="7" t="str">
        <f>部分经济作物台账!B2</f>
        <v>南大德号嘎查</v>
      </c>
      <c r="C5" s="8" t="str">
        <f>部分经济作物台账!R2</f>
        <v>2024年</v>
      </c>
      <c r="D5" s="9" t="s">
        <v>191</v>
      </c>
      <c r="E5" s="10"/>
      <c r="F5" s="10"/>
      <c r="G5" s="4"/>
    </row>
    <row r="6" s="1" customFormat="1" ht="33" customHeight="1" spans="1:7">
      <c r="A6" s="11" t="s">
        <v>52</v>
      </c>
      <c r="B6" s="12" t="s">
        <v>152</v>
      </c>
      <c r="C6" s="13" t="s">
        <v>153</v>
      </c>
      <c r="D6" s="13" t="s">
        <v>154</v>
      </c>
      <c r="E6" s="14" t="s">
        <v>59</v>
      </c>
      <c r="F6" s="14" t="s">
        <v>97</v>
      </c>
      <c r="G6" s="15"/>
    </row>
    <row r="7" spans="1:7">
      <c r="A7" s="16" t="s">
        <v>155</v>
      </c>
      <c r="B7" s="17" t="s">
        <v>62</v>
      </c>
      <c r="C7" s="18">
        <f>C8+C17+C20+C22+C23+C24+C29</f>
        <v>0</v>
      </c>
      <c r="D7" s="19"/>
      <c r="E7" s="20"/>
      <c r="F7" s="20"/>
      <c r="G7" s="4"/>
    </row>
    <row r="8" spans="1:7">
      <c r="A8" s="16" t="s">
        <v>156</v>
      </c>
      <c r="B8" s="17" t="s">
        <v>126</v>
      </c>
      <c r="C8" s="18">
        <f>C9+C10+C11+C12+C13+C14</f>
        <v>0</v>
      </c>
      <c r="D8" s="19"/>
      <c r="E8" s="20"/>
      <c r="F8" s="20"/>
      <c r="G8" s="4"/>
    </row>
    <row r="9" spans="1:7">
      <c r="A9" s="16" t="s">
        <v>98</v>
      </c>
      <c r="B9" s="17" t="s">
        <v>127</v>
      </c>
      <c r="C9" s="18"/>
      <c r="D9" s="19"/>
      <c r="E9" s="20"/>
      <c r="F9" s="20"/>
      <c r="G9" s="4"/>
    </row>
    <row r="10" spans="1:7">
      <c r="A10" s="16" t="s">
        <v>99</v>
      </c>
      <c r="B10" s="17" t="s">
        <v>128</v>
      </c>
      <c r="C10" s="18"/>
      <c r="D10" s="19"/>
      <c r="E10" s="20"/>
      <c r="F10" s="20"/>
      <c r="G10" s="4"/>
    </row>
    <row r="11" spans="1:7">
      <c r="A11" s="16" t="s">
        <v>157</v>
      </c>
      <c r="B11" s="17" t="s">
        <v>131</v>
      </c>
      <c r="C11" s="18"/>
      <c r="D11" s="19"/>
      <c r="E11" s="20"/>
      <c r="F11" s="20"/>
      <c r="G11" s="4"/>
    </row>
    <row r="12" spans="1:7">
      <c r="A12" s="16" t="s">
        <v>102</v>
      </c>
      <c r="B12" s="17" t="s">
        <v>133</v>
      </c>
      <c r="C12" s="18"/>
      <c r="D12" s="19"/>
      <c r="E12" s="20"/>
      <c r="F12" s="20"/>
      <c r="G12" s="4"/>
    </row>
    <row r="13" spans="1:7">
      <c r="A13" s="16" t="s">
        <v>103</v>
      </c>
      <c r="B13" s="17" t="s">
        <v>135</v>
      </c>
      <c r="C13" s="18"/>
      <c r="D13" s="19"/>
      <c r="E13" s="20"/>
      <c r="F13" s="20"/>
      <c r="G13" s="4"/>
    </row>
    <row r="14" spans="1:7">
      <c r="A14" s="16" t="s">
        <v>104</v>
      </c>
      <c r="B14" s="17" t="s">
        <v>137</v>
      </c>
      <c r="C14" s="18"/>
      <c r="D14" s="19"/>
      <c r="E14" s="20"/>
      <c r="F14" s="20"/>
      <c r="G14" s="4"/>
    </row>
    <row r="15" spans="1:7">
      <c r="A15" s="16" t="s">
        <v>158</v>
      </c>
      <c r="B15" s="17" t="s">
        <v>139</v>
      </c>
      <c r="C15" s="18"/>
      <c r="D15" s="19"/>
      <c r="E15" s="20"/>
      <c r="F15" s="20"/>
      <c r="G15" s="4"/>
    </row>
    <row r="16" spans="1:7">
      <c r="A16" s="16" t="s">
        <v>159</v>
      </c>
      <c r="B16" s="17" t="s">
        <v>141</v>
      </c>
      <c r="C16" s="18"/>
      <c r="D16" s="19"/>
      <c r="E16" s="20"/>
      <c r="F16" s="20"/>
      <c r="G16" s="4"/>
    </row>
    <row r="17" spans="1:7">
      <c r="A17" s="16" t="s">
        <v>160</v>
      </c>
      <c r="B17" s="17" t="s">
        <v>143</v>
      </c>
      <c r="C17" s="18"/>
      <c r="D17" s="19"/>
      <c r="E17" s="20"/>
      <c r="F17" s="20"/>
      <c r="G17" s="4"/>
    </row>
    <row r="18" spans="1:7">
      <c r="A18" s="16" t="s">
        <v>112</v>
      </c>
      <c r="B18" s="17" t="s">
        <v>145</v>
      </c>
      <c r="C18" s="18"/>
      <c r="D18" s="19"/>
      <c r="E18" s="20"/>
      <c r="F18" s="20"/>
      <c r="G18" s="4"/>
    </row>
    <row r="19" spans="1:7">
      <c r="A19" s="16" t="s">
        <v>114</v>
      </c>
      <c r="B19" s="17" t="s">
        <v>161</v>
      </c>
      <c r="C19" s="18"/>
      <c r="D19" s="19"/>
      <c r="E19" s="20"/>
      <c r="F19" s="20"/>
      <c r="G19" s="4"/>
    </row>
    <row r="20" spans="1:7">
      <c r="A20" s="16" t="s">
        <v>162</v>
      </c>
      <c r="B20" s="17" t="s">
        <v>163</v>
      </c>
      <c r="C20" s="18"/>
      <c r="D20" s="19"/>
      <c r="E20" s="20"/>
      <c r="F20" s="20"/>
      <c r="G20" s="4"/>
    </row>
    <row r="21" ht="22.5" spans="1:7">
      <c r="A21" s="21" t="s">
        <v>164</v>
      </c>
      <c r="B21" s="17" t="s">
        <v>165</v>
      </c>
      <c r="C21" s="18"/>
      <c r="D21" s="19"/>
      <c r="E21" s="20"/>
      <c r="F21" s="20"/>
      <c r="G21" s="4"/>
    </row>
    <row r="22" spans="1:7">
      <c r="A22" s="16" t="s">
        <v>166</v>
      </c>
      <c r="B22" s="17" t="s">
        <v>167</v>
      </c>
      <c r="C22" s="18"/>
      <c r="D22" s="19"/>
      <c r="E22" s="20"/>
      <c r="F22" s="20"/>
      <c r="G22" s="4"/>
    </row>
    <row r="23" spans="1:7">
      <c r="A23" s="16" t="s">
        <v>168</v>
      </c>
      <c r="B23" s="17" t="s">
        <v>169</v>
      </c>
      <c r="C23" s="22"/>
      <c r="D23" s="19"/>
      <c r="E23" s="20"/>
      <c r="F23" s="20"/>
      <c r="G23" s="4"/>
    </row>
    <row r="24" spans="1:7">
      <c r="A24" s="16" t="s">
        <v>170</v>
      </c>
      <c r="B24" s="17" t="s">
        <v>148</v>
      </c>
      <c r="C24" s="22"/>
      <c r="D24" s="19"/>
      <c r="E24" s="20"/>
      <c r="F24" s="20"/>
      <c r="G24" s="4"/>
    </row>
    <row r="25" spans="1:7">
      <c r="A25" s="16" t="s">
        <v>171</v>
      </c>
      <c r="B25" s="17" t="s">
        <v>172</v>
      </c>
      <c r="C25" s="22"/>
      <c r="D25" s="19"/>
      <c r="E25" s="20"/>
      <c r="F25" s="20"/>
      <c r="G25" s="4"/>
    </row>
    <row r="26" spans="1:7">
      <c r="A26" s="16" t="s">
        <v>173</v>
      </c>
      <c r="B26" s="17" t="s">
        <v>174</v>
      </c>
      <c r="C26" s="22"/>
      <c r="D26" s="19"/>
      <c r="E26" s="20"/>
      <c r="F26" s="20"/>
      <c r="G26" s="4"/>
    </row>
    <row r="27" spans="1:7">
      <c r="A27" s="16" t="s">
        <v>175</v>
      </c>
      <c r="B27" s="17" t="s">
        <v>176</v>
      </c>
      <c r="C27" s="22"/>
      <c r="D27" s="19"/>
      <c r="E27" s="20"/>
      <c r="F27" s="20"/>
      <c r="G27" s="4"/>
    </row>
    <row r="28" spans="1:7">
      <c r="A28" s="16" t="s">
        <v>177</v>
      </c>
      <c r="B28" s="17" t="s">
        <v>178</v>
      </c>
      <c r="C28" s="23">
        <f>C24-C25-C26-C27</f>
        <v>0</v>
      </c>
      <c r="D28" s="19"/>
      <c r="E28" s="20"/>
      <c r="F28" s="20"/>
      <c r="G28" s="4"/>
    </row>
    <row r="29" spans="1:7">
      <c r="A29" s="16" t="s">
        <v>179</v>
      </c>
      <c r="B29" s="17" t="s">
        <v>180</v>
      </c>
      <c r="C29" s="18"/>
      <c r="D29" s="19"/>
      <c r="E29" s="20"/>
      <c r="F29" s="20"/>
      <c r="G29" s="4"/>
    </row>
    <row r="30" spans="1:7">
      <c r="A30" s="16" t="s">
        <v>181</v>
      </c>
      <c r="B30" s="17" t="s">
        <v>182</v>
      </c>
      <c r="C30" s="18"/>
      <c r="D30" s="19"/>
      <c r="E30" s="20"/>
      <c r="F30" s="20"/>
      <c r="G30" s="4"/>
    </row>
    <row r="31" spans="1:7">
      <c r="A31" s="7" t="s">
        <v>3</v>
      </c>
      <c r="B31" s="7" t="str">
        <f>部分经济作物台账!F2</f>
        <v>陈秀峰</v>
      </c>
      <c r="C31" s="10" t="s">
        <v>5</v>
      </c>
      <c r="D31" s="10" t="str">
        <f>部分经济作物台账!J2</f>
        <v>孙美琪</v>
      </c>
      <c r="E31" s="24" t="s">
        <v>192</v>
      </c>
      <c r="F31" s="25"/>
      <c r="G31" s="5"/>
    </row>
    <row r="32" ht="22.5" customHeight="1" spans="1:6">
      <c r="A32" s="26" t="s">
        <v>193</v>
      </c>
      <c r="B32" s="26"/>
      <c r="C32" s="26"/>
      <c r="D32" s="26"/>
      <c r="E32" s="26"/>
      <c r="F32" s="26"/>
    </row>
  </sheetData>
  <sheetProtection password="C6D1" sheet="1" objects="1" scenarios="1"/>
  <mergeCells count="3">
    <mergeCell ref="A1:G1"/>
    <mergeCell ref="E31:F31"/>
    <mergeCell ref="A32:F3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tjj</Company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部分经济作物台账</vt:lpstr>
      <vt:lpstr>403表</vt:lpstr>
      <vt:lpstr>303表</vt:lpstr>
      <vt:lpstr>404表一季度</vt:lpstr>
      <vt:lpstr>404表 二季度</vt:lpstr>
      <vt:lpstr>404表 三季度</vt:lpstr>
      <vt:lpstr>404表四季度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fts</dc:creator>
  <cp:lastModifiedBy>Joker</cp:lastModifiedBy>
  <dcterms:created xsi:type="dcterms:W3CDTF">2004-05-31T07:34:00Z</dcterms:created>
  <cp:lastPrinted>2010-06-08T01:23:00Z</cp:lastPrinted>
  <dcterms:modified xsi:type="dcterms:W3CDTF">2024-07-30T06:21:43Z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FEA3AC1C0F334A9EBFCB1514146236B0_13</vt:lpwstr>
  </property>
</Properties>
</file>