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12" activeTab="1"/>
  </bookViews>
  <sheets>
    <sheet name="51年之后出生的、系统未暂停人员" sheetId="9" r:id="rId1"/>
    <sheet name="卡系统无信息" sheetId="11" r:id="rId2"/>
    <sheet name="卡里少钱" sheetId="4" r:id="rId3"/>
  </sheets>
  <definedNames>
    <definedName name="_xlnm._FilterDatabase" localSheetId="0" hidden="1">'51年之后出生的、系统未暂停人员'!$A$3:$XET$3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<sst xmlns="http://schemas.openxmlformats.org/spreadsheetml/2006/main" count="582" uniqueCount="188">
  <si>
    <t>08月10日份待遇申请名单</t>
  </si>
  <si>
    <t xml:space="preserve">   所属乡镇：东明镇 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</si>
  <si>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</si>
  <si>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</si>
  <si>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</si>
  <si>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</si>
  <si>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</si>
  <si>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</si>
  <si>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</si>
  <si>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</si>
  <si>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</si>
  <si>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</si>
  <si>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</si>
  <si>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</si>
  <si>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</si>
  <si>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杨国芳</t>
  </si>
  <si>
    <t>6217370140504256579</t>
  </si>
  <si>
    <t>否</t>
  </si>
  <si>
    <t>是</t>
  </si>
  <si>
    <t>苏日格村委会</t>
  </si>
  <si>
    <t>有待遇领取通知书</t>
  </si>
  <si>
    <t>司玉敏</t>
  </si>
  <si>
    <t>6217370140501784938</t>
  </si>
  <si>
    <t>东明村委会</t>
  </si>
  <si>
    <t>于贵</t>
  </si>
  <si>
    <t>6217370140502474398</t>
  </si>
  <si>
    <t>浩特村委会</t>
  </si>
  <si>
    <t>王桂荣</t>
  </si>
  <si>
    <t>6217370140500316120</t>
  </si>
  <si>
    <t>南奈林村委会</t>
  </si>
  <si>
    <t>宝玉兰</t>
  </si>
  <si>
    <t>6217370140501792808</t>
  </si>
  <si>
    <t>小太吉白嘎查</t>
  </si>
  <si>
    <t>于文喜</t>
  </si>
  <si>
    <t>6217370140500288576</t>
  </si>
  <si>
    <t>西塔村委会</t>
  </si>
  <si>
    <t>郭淑华</t>
  </si>
  <si>
    <t>6217370140502550775</t>
  </si>
  <si>
    <t>双合兴村委会</t>
  </si>
  <si>
    <t>黄爱军</t>
  </si>
  <si>
    <t>6217370140500427083</t>
  </si>
  <si>
    <t>大吉尔仁达朗村委会</t>
  </si>
  <si>
    <t>成洪艳</t>
  </si>
  <si>
    <t>6217370140500273669</t>
  </si>
  <si>
    <t>宝满图</t>
  </si>
  <si>
    <t>6217370140502474406</t>
  </si>
  <si>
    <t>大太吉白嘎查</t>
  </si>
  <si>
    <t>尤学清</t>
  </si>
  <si>
    <t>6217370140502474414</t>
  </si>
  <si>
    <t>塔布朗村委会</t>
  </si>
  <si>
    <t>陈翠华</t>
  </si>
  <si>
    <t>6217370140503283095</t>
  </si>
  <si>
    <t>李忠</t>
  </si>
  <si>
    <t>6217370140500320700</t>
  </si>
  <si>
    <t>东升村委会</t>
  </si>
  <si>
    <t>张玉林</t>
  </si>
  <si>
    <t>6217370140501771208</t>
  </si>
  <si>
    <t>干苏村委会</t>
  </si>
  <si>
    <t>李桂兰</t>
  </si>
  <si>
    <t>6217370140502550783</t>
  </si>
  <si>
    <t>东奈林村委会</t>
  </si>
  <si>
    <t>朱献清</t>
  </si>
  <si>
    <t>6217370140503757114</t>
  </si>
  <si>
    <t>东塔村委会</t>
  </si>
  <si>
    <t>王福和</t>
  </si>
  <si>
    <t>6217370140503474918</t>
  </si>
  <si>
    <t>兴发村委会</t>
  </si>
  <si>
    <t>于文</t>
  </si>
  <si>
    <t>6217370140500423579</t>
  </si>
  <si>
    <t>西哈日牙图村委会</t>
  </si>
  <si>
    <t>杜凤芝</t>
  </si>
  <si>
    <t>6217370140502550791</t>
  </si>
  <si>
    <t>佟海云</t>
  </si>
  <si>
    <t>6217370140502550809</t>
  </si>
  <si>
    <t>王爱民</t>
  </si>
  <si>
    <t>6217370140501770192</t>
  </si>
  <si>
    <t>王春红</t>
  </si>
  <si>
    <t>6217370140501774988</t>
  </si>
  <si>
    <t>达木嘎筒村委会</t>
  </si>
  <si>
    <t>闫玉海</t>
  </si>
  <si>
    <t>6217370140500286968</t>
  </si>
  <si>
    <t>刘凤云</t>
  </si>
  <si>
    <t>6217370140501794986</t>
  </si>
  <si>
    <t>上奈林村委会</t>
  </si>
  <si>
    <t>沙如嘎</t>
  </si>
  <si>
    <t>6217370140502855844</t>
  </si>
  <si>
    <t>阿都乌素嘎查</t>
  </si>
  <si>
    <t>田玉民</t>
  </si>
  <si>
    <t>15232619630716407X</t>
  </si>
  <si>
    <t>6217370140504422809</t>
  </si>
  <si>
    <t>赵桂芝</t>
  </si>
  <si>
    <t>6217370140501598692</t>
  </si>
  <si>
    <t>张士兰</t>
  </si>
  <si>
    <t>15232619630717258X</t>
  </si>
  <si>
    <t>6217370140502550817</t>
  </si>
  <si>
    <t>荣生村委会</t>
  </si>
  <si>
    <t>梁桂花</t>
  </si>
  <si>
    <t>6217370140502550825</t>
  </si>
  <si>
    <t>东哈日牙图嘎查</t>
  </si>
  <si>
    <t>张淑花</t>
  </si>
  <si>
    <t>6217370140502550833</t>
  </si>
  <si>
    <t>胡林春</t>
  </si>
  <si>
    <t>6217370140500310313</t>
  </si>
  <si>
    <t>英图村委会</t>
  </si>
  <si>
    <t>王贵山</t>
  </si>
  <si>
    <t>6217370140500296512</t>
  </si>
  <si>
    <t>北奈林村委会</t>
  </si>
  <si>
    <t>王月珠</t>
  </si>
  <si>
    <t>6217370140501594295</t>
  </si>
  <si>
    <t>嘎查甸子村委会</t>
  </si>
  <si>
    <t>于海霞</t>
  </si>
  <si>
    <t>6217370140502855851</t>
  </si>
  <si>
    <t>郭永辉</t>
  </si>
  <si>
    <t>6217370140500315171</t>
  </si>
  <si>
    <t>吕贵宝</t>
  </si>
  <si>
    <t>6217370140501786115</t>
  </si>
  <si>
    <t>李万荣</t>
  </si>
  <si>
    <t>6217370140501760466</t>
  </si>
  <si>
    <t>李翠芹</t>
  </si>
  <si>
    <t>6217370140500320585</t>
  </si>
  <si>
    <t>杨春芝</t>
  </si>
  <si>
    <t>15232619630725258X</t>
  </si>
  <si>
    <t>6217370140500313507</t>
  </si>
  <si>
    <t>李和</t>
  </si>
  <si>
    <t>6217370140502474455</t>
  </si>
  <si>
    <t>永胜村委会</t>
  </si>
  <si>
    <t>刘国义</t>
  </si>
  <si>
    <t>6217370140502474463</t>
  </si>
  <si>
    <t>王艳娥</t>
  </si>
  <si>
    <t>6217370140501766729</t>
  </si>
  <si>
    <t>郑秀</t>
  </si>
  <si>
    <t>6217370140500357645</t>
  </si>
  <si>
    <t>哈如拉甸子村委会</t>
  </si>
  <si>
    <t>谭友</t>
  </si>
  <si>
    <t>6217370140500309489</t>
  </si>
  <si>
    <t>朱立有</t>
  </si>
  <si>
    <t>6217370140500304688</t>
  </si>
  <si>
    <t>徐淑芹</t>
  </si>
  <si>
    <t>6217370140500419155</t>
  </si>
  <si>
    <t>李那日格日勒</t>
  </si>
  <si>
    <t>6217370140501530372</t>
  </si>
  <si>
    <t>王吴杰</t>
  </si>
  <si>
    <t>6217370140501794606</t>
  </si>
  <si>
    <t>200</t>
  </si>
  <si>
    <t>李淑花</t>
  </si>
  <si>
    <t>152326196104102581</t>
  </si>
  <si>
    <t>6217370140503919623</t>
  </si>
  <si>
    <t>浩特村</t>
  </si>
  <si>
    <t>黄玉</t>
  </si>
  <si>
    <t>15232619610317257X</t>
  </si>
  <si>
    <t>6217370140502472517</t>
  </si>
  <si>
    <t>辛士荣</t>
  </si>
  <si>
    <t>152326195404122280</t>
  </si>
  <si>
    <t>6217370140503756363</t>
  </si>
  <si>
    <t>兴隆沼林场</t>
  </si>
  <si>
    <t>蒋国辉</t>
  </si>
  <si>
    <t>6217370140504197583</t>
  </si>
  <si>
    <t>穆凤兰</t>
  </si>
  <si>
    <t>6217370140504457391</t>
  </si>
  <si>
    <t>南塔村委会</t>
  </si>
  <si>
    <t>高玉芬</t>
  </si>
  <si>
    <t>152326196202062309</t>
  </si>
  <si>
    <t>6217370140504369216</t>
  </si>
  <si>
    <t>甄井林</t>
  </si>
  <si>
    <t>15232619630604229X</t>
  </si>
  <si>
    <t>6217370140504207002</t>
  </si>
  <si>
    <t>高玉雪</t>
  </si>
  <si>
    <t>152326196201074121</t>
  </si>
  <si>
    <t>6217370140502855406</t>
  </si>
  <si>
    <t>社保所负责人签字：</t>
  </si>
  <si>
    <t>经办人签字：</t>
  </si>
  <si>
    <t>8月10日卡系统无信息</t>
  </si>
  <si>
    <t>宋秀荣</t>
  </si>
  <si>
    <t>152326196209232286</t>
  </si>
  <si>
    <t>6217370140503290348</t>
  </si>
  <si>
    <t>卡系统无信息</t>
  </si>
  <si>
    <t>赵玉琴</t>
  </si>
  <si>
    <t>152326196209232307</t>
  </si>
  <si>
    <t>6217370140502550023</t>
  </si>
  <si>
    <t>8月10日份需要补发工资名单</t>
  </si>
  <si>
    <t>所属乡镇： 东明镇 （盖章）</t>
  </si>
  <si>
    <t>少哪年哪月到哪年那月的钱</t>
  </si>
  <si>
    <t>金额</t>
  </si>
  <si>
    <t>嘎查甸子村</t>
  </si>
  <si>
    <t>王国福</t>
  </si>
  <si>
    <t>152326195001174078</t>
  </si>
  <si>
    <t>6217370140500437058</t>
  </si>
  <si>
    <t>2021.08-2022.12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</si>
</sst>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0" borderId="1" xfId="0" applyBorder="1" quotePrefix="1">
      <alignment vertical="center"/>
    </xf>
    <xf numFmtId="0" fontId="0" fillId="2" borderId="1" xfId="0" applyFill="1" applyBorder="1" quotePrefix="1">
      <alignment vertical="center"/>
    </xf>
    <xf numFmtId="0" fontId="0" fillId="2" borderId="0" xfId="0" applyFill="1" quotePrefix="1">
      <alignment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workbookViewId="0">
      <selection activeCell="C67" sqref="C67"/>
    </sheetView>
  </sheetViews>
  <sheetFormatPr defaultColWidth="9" defaultRowHeight="13.5"/>
  <cols>
    <col min="1" max="1" width="5.375" style="3" customWidth="1"/>
    <col min="2" max="2" width="12.25" customWidth="1"/>
    <col min="3" max="3" width="20.375" customWidth="1"/>
    <col min="4" max="4" width="19.5" customWidth="1"/>
    <col min="5" max="5" width="5" customWidth="1"/>
    <col min="6" max="6" width="4.5" customWidth="1"/>
    <col min="7" max="7" width="8" customWidth="1"/>
    <col min="8" max="8" width="8.125" customWidth="1"/>
    <col min="9" max="9" width="8" customWidth="1"/>
    <col min="10" max="10" width="17.125" customWidth="1"/>
    <col min="11" max="11" width="6.875" customWidth="1"/>
    <col min="12" max="12" width="6.5" customWidth="1"/>
    <col min="13" max="13" width="19" customWidth="1"/>
  </cols>
  <sheetData>
    <row r="1" s="3" customFormat="1" ht="21" customHeight="1" spans="1:13">
      <c r="A1" s="41" t="s">
        <v>0</v>
      </c>
      <c r="B1" s="42"/>
      <c r="C1" s="43"/>
      <c r="D1" s="44"/>
      <c r="E1" s="45"/>
      <c r="F1" s="45"/>
      <c r="G1" s="45"/>
      <c r="H1" s="45"/>
      <c r="I1" s="45"/>
      <c r="J1" s="45"/>
      <c r="K1" s="43"/>
      <c r="L1" s="43"/>
      <c r="M1" s="45"/>
    </row>
    <row r="2" s="37" customFormat="1" spans="1:11">
      <c r="A2" s="46" t="s">
        <v>1</v>
      </c>
      <c r="B2" s="10"/>
      <c r="C2" s="47"/>
      <c r="D2" s="48"/>
      <c r="K2" s="71"/>
    </row>
    <row r="3" s="37" customFormat="1" ht="36" customHeight="1" spans="1:13">
      <c r="A3" s="49" t="s">
        <v>2</v>
      </c>
      <c r="B3" s="50" t="s">
        <v>3</v>
      </c>
      <c r="C3" s="51" t="s">
        <v>4</v>
      </c>
      <c r="D3" s="52" t="s">
        <v>5</v>
      </c>
      <c r="E3" s="53" t="s">
        <v>6</v>
      </c>
      <c r="F3" s="53" t="s">
        <v>7</v>
      </c>
      <c r="G3" s="53" t="s">
        <v>8</v>
      </c>
      <c r="H3" s="53" t="s">
        <v>9</v>
      </c>
      <c r="I3" s="53" t="s">
        <v>10</v>
      </c>
      <c r="J3" s="72" t="s">
        <v>11</v>
      </c>
      <c r="K3" s="73" t="s">
        <v>12</v>
      </c>
      <c r="L3" s="53" t="s">
        <v>13</v>
      </c>
      <c r="M3" s="74" t="s">
        <v>14</v>
      </c>
    </row>
    <row r="4" customFormat="1" ht="14" customHeight="1" spans="1:13">
      <c r="A4" s="18">
        <v>1</v>
      </c>
      <c r="B4" s="26" t="s">
        <v>15</v>
      </c>
      <c r="C4" s="54" t="str">
        <f>"152326196307014274"</f>
        <v>152326196307014274</v>
      </c>
      <c r="D4" s="77" t="s">
        <v>16</v>
      </c>
      <c r="E4" s="56">
        <v>200</v>
      </c>
      <c r="F4" s="26" t="str">
        <f t="shared" ref="F4:F7" si="0">"12"</f>
        <v>12</v>
      </c>
      <c r="G4" s="18" t="s">
        <v>17</v>
      </c>
      <c r="H4" s="26" t="s">
        <v>17</v>
      </c>
      <c r="I4" s="26" t="s">
        <v>18</v>
      </c>
      <c r="J4" s="26" t="s">
        <v>19</v>
      </c>
      <c r="K4" s="26" t="s">
        <v>18</v>
      </c>
      <c r="L4" s="26" t="s">
        <v>18</v>
      </c>
      <c r="M4" s="75" t="s">
        <v>20</v>
      </c>
    </row>
    <row r="5" customFormat="1" ht="14" customHeight="1" spans="1:13">
      <c r="A5" s="18">
        <v>2</v>
      </c>
      <c r="B5" s="26" t="s">
        <v>21</v>
      </c>
      <c r="C5" s="54" t="str">
        <f>"152326196307022282"</f>
        <v>152326196307022282</v>
      </c>
      <c r="D5" s="77" t="s">
        <v>22</v>
      </c>
      <c r="E5" s="56">
        <v>200</v>
      </c>
      <c r="F5" s="26" t="str">
        <f t="shared" si="0"/>
        <v>12</v>
      </c>
      <c r="G5" s="18" t="s">
        <v>17</v>
      </c>
      <c r="H5" s="26" t="s">
        <v>17</v>
      </c>
      <c r="I5" s="26" t="s">
        <v>18</v>
      </c>
      <c r="J5" s="26" t="s">
        <v>23</v>
      </c>
      <c r="K5" s="26" t="s">
        <v>18</v>
      </c>
      <c r="L5" s="26" t="s">
        <v>18</v>
      </c>
      <c r="M5" s="75" t="s">
        <v>20</v>
      </c>
    </row>
    <row r="6" s="38" customFormat="1" ht="14" customHeight="1" spans="1:13">
      <c r="A6" s="56">
        <v>3</v>
      </c>
      <c r="B6" s="57" t="s">
        <v>24</v>
      </c>
      <c r="C6" s="58" t="str">
        <f>"152326196307022573"</f>
        <v>152326196307022573</v>
      </c>
      <c r="D6" s="78" t="s">
        <v>25</v>
      </c>
      <c r="E6" s="56">
        <v>200</v>
      </c>
      <c r="F6" s="57" t="str">
        <f>"2"</f>
        <v>2</v>
      </c>
      <c r="G6" s="56" t="s">
        <v>17</v>
      </c>
      <c r="H6" s="57" t="s">
        <v>17</v>
      </c>
      <c r="I6" s="57" t="s">
        <v>18</v>
      </c>
      <c r="J6" s="57" t="s">
        <v>26</v>
      </c>
      <c r="K6" s="57" t="s">
        <v>18</v>
      </c>
      <c r="L6" s="57" t="s">
        <v>18</v>
      </c>
      <c r="M6" s="75" t="s">
        <v>20</v>
      </c>
    </row>
    <row r="7" customFormat="1" ht="14" customHeight="1" spans="1:13">
      <c r="A7" s="18">
        <v>4</v>
      </c>
      <c r="B7" s="26" t="s">
        <v>27</v>
      </c>
      <c r="C7" s="54" t="str">
        <f>"152326196307022581"</f>
        <v>152326196307022581</v>
      </c>
      <c r="D7" s="77" t="s">
        <v>28</v>
      </c>
      <c r="E7" s="56">
        <v>200</v>
      </c>
      <c r="F7" s="26" t="str">
        <f t="shared" si="0"/>
        <v>12</v>
      </c>
      <c r="G7" s="18" t="s">
        <v>17</v>
      </c>
      <c r="H7" s="26" t="s">
        <v>17</v>
      </c>
      <c r="I7" s="26" t="s">
        <v>18</v>
      </c>
      <c r="J7" s="26" t="s">
        <v>29</v>
      </c>
      <c r="K7" s="57" t="s">
        <v>18</v>
      </c>
      <c r="L7" s="57" t="s">
        <v>18</v>
      </c>
      <c r="M7" s="75" t="s">
        <v>20</v>
      </c>
    </row>
    <row r="8" customFormat="1" ht="14" customHeight="1" spans="1:13">
      <c r="A8" s="18">
        <v>5</v>
      </c>
      <c r="B8" s="57" t="s">
        <v>30</v>
      </c>
      <c r="C8" s="58" t="str">
        <f>"152326196307022821"</f>
        <v>152326196307022821</v>
      </c>
      <c r="D8" s="78" t="s">
        <v>31</v>
      </c>
      <c r="E8" s="56">
        <v>200</v>
      </c>
      <c r="F8" s="57" t="str">
        <f>"6"</f>
        <v>6</v>
      </c>
      <c r="G8" s="56" t="s">
        <v>17</v>
      </c>
      <c r="H8" s="57" t="s">
        <v>17</v>
      </c>
      <c r="I8" s="57" t="s">
        <v>18</v>
      </c>
      <c r="J8" s="57" t="s">
        <v>32</v>
      </c>
      <c r="K8" s="57" t="s">
        <v>18</v>
      </c>
      <c r="L8" s="57" t="s">
        <v>18</v>
      </c>
      <c r="M8" s="75" t="s">
        <v>20</v>
      </c>
    </row>
    <row r="9" customFormat="1" ht="14" customHeight="1" spans="1:13">
      <c r="A9" s="18">
        <v>6</v>
      </c>
      <c r="B9" s="26" t="s">
        <v>33</v>
      </c>
      <c r="C9" s="54" t="str">
        <f>"152326196307033598"</f>
        <v>152326196307033598</v>
      </c>
      <c r="D9" s="77" t="s">
        <v>34</v>
      </c>
      <c r="E9" s="56">
        <v>200</v>
      </c>
      <c r="F9" s="26" t="str">
        <f t="shared" ref="F9:F11" si="1">"12"</f>
        <v>12</v>
      </c>
      <c r="G9" s="18" t="s">
        <v>17</v>
      </c>
      <c r="H9" s="26" t="s">
        <v>17</v>
      </c>
      <c r="I9" s="26" t="s">
        <v>18</v>
      </c>
      <c r="J9" s="26" t="s">
        <v>35</v>
      </c>
      <c r="K9" s="26" t="s">
        <v>18</v>
      </c>
      <c r="L9" s="26" t="s">
        <v>18</v>
      </c>
      <c r="M9" s="75" t="s">
        <v>20</v>
      </c>
    </row>
    <row r="10" customFormat="1" ht="14" customHeight="1" spans="1:13">
      <c r="A10" s="56">
        <v>7</v>
      </c>
      <c r="B10" s="26" t="s">
        <v>36</v>
      </c>
      <c r="C10" s="54" t="str">
        <f>"152326196307042822"</f>
        <v>152326196307042822</v>
      </c>
      <c r="D10" s="77" t="s">
        <v>37</v>
      </c>
      <c r="E10" s="56">
        <v>200</v>
      </c>
      <c r="F10" s="26" t="str">
        <f t="shared" si="1"/>
        <v>12</v>
      </c>
      <c r="G10" s="18" t="s">
        <v>17</v>
      </c>
      <c r="H10" s="26" t="s">
        <v>17</v>
      </c>
      <c r="I10" s="26" t="s">
        <v>18</v>
      </c>
      <c r="J10" s="26" t="s">
        <v>38</v>
      </c>
      <c r="K10" s="57" t="s">
        <v>18</v>
      </c>
      <c r="L10" s="57" t="s">
        <v>18</v>
      </c>
      <c r="M10" s="75" t="s">
        <v>20</v>
      </c>
    </row>
    <row r="11" customFormat="1" ht="14" customHeight="1" spans="1:13">
      <c r="A11" s="18">
        <v>8</v>
      </c>
      <c r="B11" s="57" t="s">
        <v>39</v>
      </c>
      <c r="C11" s="58" t="str">
        <f>"152326196307044078"</f>
        <v>152326196307044078</v>
      </c>
      <c r="D11" s="77" t="s">
        <v>40</v>
      </c>
      <c r="E11" s="56">
        <v>200</v>
      </c>
      <c r="F11" s="57" t="str">
        <f t="shared" si="1"/>
        <v>12</v>
      </c>
      <c r="G11" s="18" t="s">
        <v>17</v>
      </c>
      <c r="H11" s="26" t="s">
        <v>17</v>
      </c>
      <c r="I11" s="26" t="s">
        <v>18</v>
      </c>
      <c r="J11" s="57" t="s">
        <v>41</v>
      </c>
      <c r="K11" s="26" t="s">
        <v>18</v>
      </c>
      <c r="L11" s="26" t="s">
        <v>18</v>
      </c>
      <c r="M11" s="75" t="s">
        <v>20</v>
      </c>
    </row>
    <row r="12" s="38" customFormat="1" ht="14" customHeight="1" spans="1:13">
      <c r="A12" s="18">
        <v>9</v>
      </c>
      <c r="B12" s="57" t="s">
        <v>42</v>
      </c>
      <c r="C12" s="58" t="str">
        <f>"152326196307062284"</f>
        <v>152326196307062284</v>
      </c>
      <c r="D12" s="78" t="s">
        <v>43</v>
      </c>
      <c r="E12" s="56">
        <v>200</v>
      </c>
      <c r="F12" s="57" t="str">
        <f>"11"</f>
        <v>11</v>
      </c>
      <c r="G12" s="56" t="s">
        <v>17</v>
      </c>
      <c r="H12" s="57" t="s">
        <v>17</v>
      </c>
      <c r="I12" s="57" t="s">
        <v>18</v>
      </c>
      <c r="J12" s="57" t="s">
        <v>23</v>
      </c>
      <c r="K12" s="57" t="s">
        <v>18</v>
      </c>
      <c r="L12" s="57" t="s">
        <v>18</v>
      </c>
      <c r="M12" s="75" t="s">
        <v>20</v>
      </c>
    </row>
    <row r="13" customFormat="1" ht="14" customHeight="1" spans="1:13">
      <c r="A13" s="18">
        <v>10</v>
      </c>
      <c r="B13" s="26" t="s">
        <v>44</v>
      </c>
      <c r="C13" s="54" t="str">
        <f>"152326196307062815"</f>
        <v>152326196307062815</v>
      </c>
      <c r="D13" s="77" t="s">
        <v>45</v>
      </c>
      <c r="E13" s="56">
        <v>200</v>
      </c>
      <c r="F13" s="26" t="str">
        <f>"11"</f>
        <v>11</v>
      </c>
      <c r="G13" s="18" t="s">
        <v>17</v>
      </c>
      <c r="H13" s="26" t="s">
        <v>17</v>
      </c>
      <c r="I13" s="26" t="s">
        <v>18</v>
      </c>
      <c r="J13" s="26" t="s">
        <v>46</v>
      </c>
      <c r="K13" s="57" t="s">
        <v>18</v>
      </c>
      <c r="L13" s="57" t="s">
        <v>18</v>
      </c>
      <c r="M13" s="75" t="s">
        <v>20</v>
      </c>
    </row>
    <row r="14" customFormat="1" ht="14" customHeight="1" spans="1:13">
      <c r="A14" s="56">
        <v>11</v>
      </c>
      <c r="B14" s="26" t="s">
        <v>47</v>
      </c>
      <c r="C14" s="54" t="str">
        <f>"152326196307064079"</f>
        <v>152326196307064079</v>
      </c>
      <c r="D14" s="77" t="s">
        <v>48</v>
      </c>
      <c r="E14" s="56">
        <v>200</v>
      </c>
      <c r="F14" s="26" t="str">
        <f t="shared" ref="F14:F18" si="2">"12"</f>
        <v>12</v>
      </c>
      <c r="G14" s="18" t="s">
        <v>17</v>
      </c>
      <c r="H14" s="26" t="s">
        <v>17</v>
      </c>
      <c r="I14" s="26" t="s">
        <v>18</v>
      </c>
      <c r="J14" s="26" t="s">
        <v>49</v>
      </c>
      <c r="K14" s="26" t="s">
        <v>18</v>
      </c>
      <c r="L14" s="26" t="s">
        <v>18</v>
      </c>
      <c r="M14" s="75" t="s">
        <v>20</v>
      </c>
    </row>
    <row r="15" customFormat="1" ht="14" customHeight="1" spans="1:13">
      <c r="A15" s="18">
        <v>12</v>
      </c>
      <c r="B15" s="26" t="s">
        <v>50</v>
      </c>
      <c r="C15" s="54" t="str">
        <f>"152326196307082605"</f>
        <v>152326196307082605</v>
      </c>
      <c r="D15" s="77" t="s">
        <v>51</v>
      </c>
      <c r="E15" s="56">
        <v>200</v>
      </c>
      <c r="F15" s="26" t="str">
        <f t="shared" si="2"/>
        <v>12</v>
      </c>
      <c r="G15" s="18" t="s">
        <v>17</v>
      </c>
      <c r="H15" s="26" t="s">
        <v>17</v>
      </c>
      <c r="I15" s="26" t="s">
        <v>18</v>
      </c>
      <c r="J15" s="26" t="s">
        <v>26</v>
      </c>
      <c r="K15" s="26" t="s">
        <v>18</v>
      </c>
      <c r="L15" s="26" t="s">
        <v>18</v>
      </c>
      <c r="M15" s="75" t="s">
        <v>20</v>
      </c>
    </row>
    <row r="16" customFormat="1" ht="14" customHeight="1" spans="1:13">
      <c r="A16" s="18">
        <v>13</v>
      </c>
      <c r="B16" s="26" t="s">
        <v>52</v>
      </c>
      <c r="C16" s="54" t="str">
        <f>"152326196307102274"</f>
        <v>152326196307102274</v>
      </c>
      <c r="D16" s="77" t="s">
        <v>53</v>
      </c>
      <c r="E16" s="56">
        <v>200</v>
      </c>
      <c r="F16" s="26" t="str">
        <f t="shared" si="2"/>
        <v>12</v>
      </c>
      <c r="G16" s="56" t="s">
        <v>17</v>
      </c>
      <c r="H16" s="57" t="s">
        <v>17</v>
      </c>
      <c r="I16" s="57" t="s">
        <v>18</v>
      </c>
      <c r="J16" s="26" t="s">
        <v>54</v>
      </c>
      <c r="K16" s="57" t="s">
        <v>18</v>
      </c>
      <c r="L16" s="57" t="s">
        <v>18</v>
      </c>
      <c r="M16" s="75" t="s">
        <v>20</v>
      </c>
    </row>
    <row r="17" customFormat="1" ht="14" customHeight="1" spans="1:13">
      <c r="A17" s="18">
        <v>14</v>
      </c>
      <c r="B17" s="26" t="s">
        <v>55</v>
      </c>
      <c r="C17" s="54" t="str">
        <f>"152326196307102290"</f>
        <v>152326196307102290</v>
      </c>
      <c r="D17" s="77" t="s">
        <v>56</v>
      </c>
      <c r="E17" s="56">
        <v>200</v>
      </c>
      <c r="F17" s="26" t="str">
        <f t="shared" si="2"/>
        <v>12</v>
      </c>
      <c r="G17" s="18" t="s">
        <v>17</v>
      </c>
      <c r="H17" s="26" t="s">
        <v>17</v>
      </c>
      <c r="I17" s="26" t="s">
        <v>18</v>
      </c>
      <c r="J17" s="26" t="s">
        <v>57</v>
      </c>
      <c r="K17" s="26" t="s">
        <v>18</v>
      </c>
      <c r="L17" s="26" t="s">
        <v>18</v>
      </c>
      <c r="M17" s="75" t="s">
        <v>20</v>
      </c>
    </row>
    <row r="18" customFormat="1" ht="14" customHeight="1" spans="1:13">
      <c r="A18" s="56">
        <v>15</v>
      </c>
      <c r="B18" s="26" t="s">
        <v>58</v>
      </c>
      <c r="C18" s="54" t="str">
        <f>"152326196307102821"</f>
        <v>152326196307102821</v>
      </c>
      <c r="D18" s="77" t="s">
        <v>59</v>
      </c>
      <c r="E18" s="56">
        <v>200</v>
      </c>
      <c r="F18" s="26" t="str">
        <f t="shared" si="2"/>
        <v>12</v>
      </c>
      <c r="G18" s="18" t="s">
        <v>17</v>
      </c>
      <c r="H18" s="26" t="s">
        <v>17</v>
      </c>
      <c r="I18" s="26" t="s">
        <v>18</v>
      </c>
      <c r="J18" s="26" t="s">
        <v>60</v>
      </c>
      <c r="K18" s="57" t="s">
        <v>18</v>
      </c>
      <c r="L18" s="57" t="s">
        <v>18</v>
      </c>
      <c r="M18" s="75" t="s">
        <v>20</v>
      </c>
    </row>
    <row r="19" customFormat="1" ht="14" customHeight="1" spans="1:13">
      <c r="A19" s="18">
        <v>16</v>
      </c>
      <c r="B19" s="26" t="s">
        <v>61</v>
      </c>
      <c r="C19" s="54" t="str">
        <f>"152302196307110011"</f>
        <v>152302196307110011</v>
      </c>
      <c r="D19" s="77" t="s">
        <v>62</v>
      </c>
      <c r="E19" s="56">
        <v>200</v>
      </c>
      <c r="F19" s="26" t="str">
        <f>"11"</f>
        <v>11</v>
      </c>
      <c r="G19" s="18" t="s">
        <v>17</v>
      </c>
      <c r="H19" s="26" t="s">
        <v>17</v>
      </c>
      <c r="I19" s="26" t="s">
        <v>18</v>
      </c>
      <c r="J19" s="26" t="s">
        <v>63</v>
      </c>
      <c r="K19" s="26" t="s">
        <v>18</v>
      </c>
      <c r="L19" s="26" t="s">
        <v>18</v>
      </c>
      <c r="M19" s="75" t="s">
        <v>20</v>
      </c>
    </row>
    <row r="20" customFormat="1" ht="14" customHeight="1" spans="1:13">
      <c r="A20" s="18">
        <v>17</v>
      </c>
      <c r="B20" s="26" t="s">
        <v>64</v>
      </c>
      <c r="C20" s="54" t="str">
        <f>"152326196307112296"</f>
        <v>152326196307112296</v>
      </c>
      <c r="D20" s="77" t="s">
        <v>65</v>
      </c>
      <c r="E20" s="56">
        <v>200</v>
      </c>
      <c r="F20" s="26" t="str">
        <f t="shared" ref="F20:F31" si="3">"12"</f>
        <v>12</v>
      </c>
      <c r="G20" s="56" t="s">
        <v>17</v>
      </c>
      <c r="H20" s="57" t="s">
        <v>17</v>
      </c>
      <c r="I20" s="57" t="s">
        <v>18</v>
      </c>
      <c r="J20" s="26" t="s">
        <v>66</v>
      </c>
      <c r="K20" s="26" t="s">
        <v>18</v>
      </c>
      <c r="L20" s="26" t="s">
        <v>18</v>
      </c>
      <c r="M20" s="75" t="s">
        <v>20</v>
      </c>
    </row>
    <row r="21" s="38" customFormat="1" ht="14" customHeight="1" spans="1:13">
      <c r="A21" s="18">
        <v>18</v>
      </c>
      <c r="B21" s="57" t="s">
        <v>67</v>
      </c>
      <c r="C21" s="58" t="str">
        <f>"152326196307114072"</f>
        <v>152326196307114072</v>
      </c>
      <c r="D21" s="78" t="s">
        <v>68</v>
      </c>
      <c r="E21" s="56">
        <v>200</v>
      </c>
      <c r="F21" s="57" t="str">
        <f>"11"</f>
        <v>11</v>
      </c>
      <c r="G21" s="56" t="s">
        <v>17</v>
      </c>
      <c r="H21" s="57" t="s">
        <v>17</v>
      </c>
      <c r="I21" s="57" t="s">
        <v>18</v>
      </c>
      <c r="J21" s="57" t="s">
        <v>69</v>
      </c>
      <c r="K21" s="57" t="s">
        <v>18</v>
      </c>
      <c r="L21" s="57" t="s">
        <v>18</v>
      </c>
      <c r="M21" s="75" t="s">
        <v>20</v>
      </c>
    </row>
    <row r="22" customFormat="1" ht="14" customHeight="1" spans="1:13">
      <c r="A22" s="56">
        <v>19</v>
      </c>
      <c r="B22" s="57" t="s">
        <v>70</v>
      </c>
      <c r="C22" s="58" t="str">
        <f>"152326196307114080"</f>
        <v>152326196307114080</v>
      </c>
      <c r="D22" s="78" t="s">
        <v>71</v>
      </c>
      <c r="E22" s="56">
        <v>200</v>
      </c>
      <c r="F22" s="57" t="str">
        <f>"10"</f>
        <v>10</v>
      </c>
      <c r="G22" s="56" t="s">
        <v>17</v>
      </c>
      <c r="H22" s="57" t="s">
        <v>17</v>
      </c>
      <c r="I22" s="57" t="s">
        <v>18</v>
      </c>
      <c r="J22" s="57" t="s">
        <v>49</v>
      </c>
      <c r="K22" s="57" t="s">
        <v>18</v>
      </c>
      <c r="L22" s="57" t="s">
        <v>18</v>
      </c>
      <c r="M22" s="75" t="s">
        <v>20</v>
      </c>
    </row>
    <row r="23" customFormat="1" ht="14" customHeight="1" spans="1:13">
      <c r="A23" s="18">
        <v>20</v>
      </c>
      <c r="B23" s="57" t="s">
        <v>72</v>
      </c>
      <c r="C23" s="58" t="str">
        <f>"152326196307122822"</f>
        <v>152326196307122822</v>
      </c>
      <c r="D23" s="78" t="s">
        <v>73</v>
      </c>
      <c r="E23" s="56">
        <v>200</v>
      </c>
      <c r="F23" s="57" t="str">
        <f>"6"</f>
        <v>6</v>
      </c>
      <c r="G23" s="56" t="s">
        <v>17</v>
      </c>
      <c r="H23" s="57" t="s">
        <v>17</v>
      </c>
      <c r="I23" s="57" t="s">
        <v>18</v>
      </c>
      <c r="J23" s="57" t="s">
        <v>46</v>
      </c>
      <c r="K23" s="57" t="s">
        <v>18</v>
      </c>
      <c r="L23" s="57" t="s">
        <v>18</v>
      </c>
      <c r="M23" s="75" t="s">
        <v>20</v>
      </c>
    </row>
    <row r="24" customFormat="1" ht="14" customHeight="1" spans="1:13">
      <c r="A24" s="18">
        <v>21</v>
      </c>
      <c r="B24" s="26" t="s">
        <v>74</v>
      </c>
      <c r="C24" s="54" t="str">
        <f>"152326196307142276"</f>
        <v>152326196307142276</v>
      </c>
      <c r="D24" s="77" t="s">
        <v>75</v>
      </c>
      <c r="E24" s="56">
        <v>200</v>
      </c>
      <c r="F24" s="26" t="str">
        <f t="shared" si="3"/>
        <v>12</v>
      </c>
      <c r="G24" s="56" t="s">
        <v>17</v>
      </c>
      <c r="H24" s="57" t="s">
        <v>17</v>
      </c>
      <c r="I24" s="57" t="s">
        <v>18</v>
      </c>
      <c r="J24" s="26" t="s">
        <v>19</v>
      </c>
      <c r="K24" s="57" t="s">
        <v>18</v>
      </c>
      <c r="L24" s="57" t="s">
        <v>18</v>
      </c>
      <c r="M24" s="75" t="s">
        <v>20</v>
      </c>
    </row>
    <row r="25" customFormat="1" ht="14" customHeight="1" spans="1:13">
      <c r="A25" s="18">
        <v>22</v>
      </c>
      <c r="B25" s="26" t="s">
        <v>76</v>
      </c>
      <c r="C25" s="54" t="str">
        <f>"152326196307142284"</f>
        <v>152326196307142284</v>
      </c>
      <c r="D25" s="77" t="s">
        <v>77</v>
      </c>
      <c r="E25" s="56">
        <v>200</v>
      </c>
      <c r="F25" s="26" t="str">
        <f t="shared" si="3"/>
        <v>12</v>
      </c>
      <c r="G25" s="18" t="s">
        <v>17</v>
      </c>
      <c r="H25" s="26" t="s">
        <v>17</v>
      </c>
      <c r="I25" s="26" t="s">
        <v>18</v>
      </c>
      <c r="J25" s="26" t="s">
        <v>78</v>
      </c>
      <c r="K25" s="26" t="s">
        <v>18</v>
      </c>
      <c r="L25" s="26" t="s">
        <v>18</v>
      </c>
      <c r="M25" s="75" t="s">
        <v>20</v>
      </c>
    </row>
    <row r="26" customFormat="1" ht="14" customHeight="1" spans="1:13">
      <c r="A26" s="56">
        <v>23</v>
      </c>
      <c r="B26" s="26" t="s">
        <v>79</v>
      </c>
      <c r="C26" s="54" t="str">
        <f>"152326196307142292"</f>
        <v>152326196307142292</v>
      </c>
      <c r="D26" s="77" t="s">
        <v>80</v>
      </c>
      <c r="E26" s="56">
        <v>200</v>
      </c>
      <c r="F26" s="26" t="str">
        <f t="shared" si="3"/>
        <v>12</v>
      </c>
      <c r="G26" s="18" t="s">
        <v>17</v>
      </c>
      <c r="H26" s="26" t="s">
        <v>17</v>
      </c>
      <c r="I26" s="26" t="s">
        <v>18</v>
      </c>
      <c r="J26" s="26" t="s">
        <v>57</v>
      </c>
      <c r="K26" s="26" t="s">
        <v>18</v>
      </c>
      <c r="L26" s="26" t="s">
        <v>18</v>
      </c>
      <c r="M26" s="75" t="s">
        <v>20</v>
      </c>
    </row>
    <row r="27" customFormat="1" ht="14" customHeight="1" spans="1:13">
      <c r="A27" s="18">
        <v>24</v>
      </c>
      <c r="B27" s="26" t="s">
        <v>81</v>
      </c>
      <c r="C27" s="54" t="str">
        <f>"152326196307152829"</f>
        <v>152326196307152829</v>
      </c>
      <c r="D27" s="77" t="s">
        <v>82</v>
      </c>
      <c r="E27" s="56">
        <v>200</v>
      </c>
      <c r="F27" s="26" t="str">
        <f t="shared" si="3"/>
        <v>12</v>
      </c>
      <c r="G27" s="18" t="s">
        <v>17</v>
      </c>
      <c r="H27" s="26" t="s">
        <v>17</v>
      </c>
      <c r="I27" s="26" t="s">
        <v>18</v>
      </c>
      <c r="J27" s="26" t="s">
        <v>83</v>
      </c>
      <c r="K27" s="57" t="s">
        <v>18</v>
      </c>
      <c r="L27" s="57" t="s">
        <v>18</v>
      </c>
      <c r="M27" s="75" t="s">
        <v>20</v>
      </c>
    </row>
    <row r="28" customFormat="1" ht="14" customHeight="1" spans="1:13">
      <c r="A28" s="18">
        <v>25</v>
      </c>
      <c r="B28" s="26" t="s">
        <v>84</v>
      </c>
      <c r="C28" s="54" t="str">
        <f>"152326196307154103"</f>
        <v>152326196307154103</v>
      </c>
      <c r="D28" s="77" t="s">
        <v>85</v>
      </c>
      <c r="E28" s="56">
        <v>200</v>
      </c>
      <c r="F28" s="26" t="str">
        <f t="shared" si="3"/>
        <v>12</v>
      </c>
      <c r="G28" s="56" t="s">
        <v>17</v>
      </c>
      <c r="H28" s="57" t="s">
        <v>17</v>
      </c>
      <c r="I28" s="57" t="s">
        <v>18</v>
      </c>
      <c r="J28" s="26" t="s">
        <v>86</v>
      </c>
      <c r="K28" s="26" t="s">
        <v>18</v>
      </c>
      <c r="L28" s="26" t="s">
        <v>18</v>
      </c>
      <c r="M28" s="75" t="s">
        <v>20</v>
      </c>
    </row>
    <row r="29" customFormat="1" ht="14" customHeight="1" spans="1:13">
      <c r="A29" s="18">
        <v>26</v>
      </c>
      <c r="B29" s="26" t="s">
        <v>87</v>
      </c>
      <c r="C29" s="54" t="s">
        <v>88</v>
      </c>
      <c r="D29" s="77" t="s">
        <v>89</v>
      </c>
      <c r="E29" s="56">
        <v>200</v>
      </c>
      <c r="F29" s="26" t="str">
        <f t="shared" si="3"/>
        <v>12</v>
      </c>
      <c r="G29" s="18" t="s">
        <v>17</v>
      </c>
      <c r="H29" s="26" t="s">
        <v>17</v>
      </c>
      <c r="I29" s="26" t="s">
        <v>18</v>
      </c>
      <c r="J29" s="26" t="s">
        <v>49</v>
      </c>
      <c r="K29" s="26" t="s">
        <v>18</v>
      </c>
      <c r="L29" s="26" t="s">
        <v>18</v>
      </c>
      <c r="M29" s="75" t="s">
        <v>20</v>
      </c>
    </row>
    <row r="30" customFormat="1" ht="14" customHeight="1" spans="1:13">
      <c r="A30" s="56">
        <v>27</v>
      </c>
      <c r="B30" s="26" t="s">
        <v>90</v>
      </c>
      <c r="C30" s="54" t="str">
        <f>"152326196307164088"</f>
        <v>152326196307164088</v>
      </c>
      <c r="D30" s="77" t="s">
        <v>91</v>
      </c>
      <c r="E30" s="56">
        <v>200</v>
      </c>
      <c r="F30" s="26" t="str">
        <f t="shared" si="3"/>
        <v>12</v>
      </c>
      <c r="G30" s="18" t="s">
        <v>17</v>
      </c>
      <c r="H30" s="26" t="s">
        <v>17</v>
      </c>
      <c r="I30" s="26" t="s">
        <v>18</v>
      </c>
      <c r="J30" s="26" t="s">
        <v>49</v>
      </c>
      <c r="K30" s="57" t="s">
        <v>18</v>
      </c>
      <c r="L30" s="57" t="s">
        <v>18</v>
      </c>
      <c r="M30" s="75" t="s">
        <v>20</v>
      </c>
    </row>
    <row r="31" customFormat="1" ht="14" customHeight="1" spans="1:13">
      <c r="A31" s="18">
        <v>28</v>
      </c>
      <c r="B31" s="26" t="s">
        <v>92</v>
      </c>
      <c r="C31" s="54" t="s">
        <v>93</v>
      </c>
      <c r="D31" s="77" t="s">
        <v>94</v>
      </c>
      <c r="E31" s="56">
        <v>200</v>
      </c>
      <c r="F31" s="26" t="str">
        <f t="shared" si="3"/>
        <v>12</v>
      </c>
      <c r="G31" s="56" t="s">
        <v>17</v>
      </c>
      <c r="H31" s="57" t="s">
        <v>17</v>
      </c>
      <c r="I31" s="57" t="s">
        <v>18</v>
      </c>
      <c r="J31" s="26" t="s">
        <v>95</v>
      </c>
      <c r="K31" s="57" t="s">
        <v>18</v>
      </c>
      <c r="L31" s="57" t="s">
        <v>18</v>
      </c>
      <c r="M31" s="75" t="s">
        <v>20</v>
      </c>
    </row>
    <row r="32" s="38" customFormat="1" ht="14" customHeight="1" spans="1:13">
      <c r="A32" s="18">
        <v>29</v>
      </c>
      <c r="B32" s="57" t="s">
        <v>96</v>
      </c>
      <c r="C32" s="58" t="str">
        <f>"152326196307174083"</f>
        <v>152326196307174083</v>
      </c>
      <c r="D32" s="78" t="s">
        <v>97</v>
      </c>
      <c r="E32" s="56">
        <v>200</v>
      </c>
      <c r="F32" s="57" t="str">
        <f>"11"</f>
        <v>11</v>
      </c>
      <c r="G32" s="56" t="s">
        <v>17</v>
      </c>
      <c r="H32" s="57" t="s">
        <v>17</v>
      </c>
      <c r="I32" s="57" t="s">
        <v>18</v>
      </c>
      <c r="J32" s="57" t="s">
        <v>98</v>
      </c>
      <c r="K32" s="57" t="s">
        <v>18</v>
      </c>
      <c r="L32" s="57" t="s">
        <v>18</v>
      </c>
      <c r="M32" s="75" t="s">
        <v>20</v>
      </c>
    </row>
    <row r="33" s="38" customFormat="1" ht="14" customHeight="1" spans="1:13">
      <c r="A33" s="18">
        <v>30</v>
      </c>
      <c r="B33" s="26" t="s">
        <v>99</v>
      </c>
      <c r="C33" s="54" t="str">
        <f>"152326196307182286"</f>
        <v>152326196307182286</v>
      </c>
      <c r="D33" s="77" t="s">
        <v>100</v>
      </c>
      <c r="E33" s="56">
        <v>200</v>
      </c>
      <c r="F33" s="26" t="str">
        <f t="shared" ref="F33:F41" si="4">"12"</f>
        <v>12</v>
      </c>
      <c r="G33" s="18" t="s">
        <v>17</v>
      </c>
      <c r="H33" s="26" t="s">
        <v>17</v>
      </c>
      <c r="I33" s="26" t="s">
        <v>18</v>
      </c>
      <c r="J33" s="26" t="s">
        <v>63</v>
      </c>
      <c r="K33" s="26" t="s">
        <v>18</v>
      </c>
      <c r="L33" s="26" t="s">
        <v>18</v>
      </c>
      <c r="M33" s="75" t="s">
        <v>20</v>
      </c>
    </row>
    <row r="34" customFormat="1" ht="14" customHeight="1" spans="1:13">
      <c r="A34" s="56">
        <v>31</v>
      </c>
      <c r="B34" s="57" t="s">
        <v>101</v>
      </c>
      <c r="C34" s="54" t="str">
        <f>"152326196307192572"</f>
        <v>152326196307192572</v>
      </c>
      <c r="D34" s="77" t="s">
        <v>102</v>
      </c>
      <c r="E34" s="56">
        <v>200</v>
      </c>
      <c r="F34" s="26" t="str">
        <f>"11"</f>
        <v>11</v>
      </c>
      <c r="G34" s="18" t="s">
        <v>17</v>
      </c>
      <c r="H34" s="26" t="s">
        <v>17</v>
      </c>
      <c r="I34" s="26" t="s">
        <v>18</v>
      </c>
      <c r="J34" s="26" t="s">
        <v>103</v>
      </c>
      <c r="K34" s="57" t="s">
        <v>18</v>
      </c>
      <c r="L34" s="57" t="s">
        <v>18</v>
      </c>
      <c r="M34" s="75" t="s">
        <v>20</v>
      </c>
    </row>
    <row r="35" customFormat="1" ht="14" customHeight="1" spans="1:13">
      <c r="A35" s="18">
        <v>32</v>
      </c>
      <c r="B35" s="26" t="s">
        <v>104</v>
      </c>
      <c r="C35" s="54" t="str">
        <f>"152326196307202574"</f>
        <v>152326196307202574</v>
      </c>
      <c r="D35" s="77" t="s">
        <v>105</v>
      </c>
      <c r="E35" s="56">
        <v>200</v>
      </c>
      <c r="F35" s="26" t="str">
        <f t="shared" si="4"/>
        <v>12</v>
      </c>
      <c r="G35" s="56" t="s">
        <v>17</v>
      </c>
      <c r="H35" s="57" t="s">
        <v>17</v>
      </c>
      <c r="I35" s="57" t="s">
        <v>18</v>
      </c>
      <c r="J35" s="26" t="s">
        <v>106</v>
      </c>
      <c r="K35" s="26" t="s">
        <v>18</v>
      </c>
      <c r="L35" s="26" t="s">
        <v>18</v>
      </c>
      <c r="M35" s="75" t="s">
        <v>20</v>
      </c>
    </row>
    <row r="36" customFormat="1" ht="14" customHeight="1" spans="1:13">
      <c r="A36" s="18">
        <v>33</v>
      </c>
      <c r="B36" s="57" t="s">
        <v>107</v>
      </c>
      <c r="C36" s="58" t="str">
        <f>"152326196307204086"</f>
        <v>152326196307204086</v>
      </c>
      <c r="D36" s="78" t="s">
        <v>108</v>
      </c>
      <c r="E36" s="56">
        <v>200</v>
      </c>
      <c r="F36" s="57" t="str">
        <f>"10"</f>
        <v>10</v>
      </c>
      <c r="G36" s="56" t="s">
        <v>17</v>
      </c>
      <c r="H36" s="57" t="s">
        <v>17</v>
      </c>
      <c r="I36" s="57" t="s">
        <v>18</v>
      </c>
      <c r="J36" s="57" t="s">
        <v>109</v>
      </c>
      <c r="K36" s="57" t="s">
        <v>18</v>
      </c>
      <c r="L36" s="57" t="s">
        <v>18</v>
      </c>
      <c r="M36" s="75" t="s">
        <v>20</v>
      </c>
    </row>
    <row r="37" s="38" customFormat="1" ht="14" customHeight="1" spans="1:13">
      <c r="A37" s="18">
        <v>34</v>
      </c>
      <c r="B37" s="26" t="s">
        <v>110</v>
      </c>
      <c r="C37" s="54" t="str">
        <f>"152326196307234082"</f>
        <v>152326196307234082</v>
      </c>
      <c r="D37" s="77" t="s">
        <v>111</v>
      </c>
      <c r="E37" s="56">
        <v>200</v>
      </c>
      <c r="F37" s="26" t="str">
        <f t="shared" si="4"/>
        <v>12</v>
      </c>
      <c r="G37" s="18" t="s">
        <v>17</v>
      </c>
      <c r="H37" s="26" t="s">
        <v>17</v>
      </c>
      <c r="I37" s="26" t="s">
        <v>18</v>
      </c>
      <c r="J37" s="26" t="s">
        <v>69</v>
      </c>
      <c r="K37" s="26" t="s">
        <v>18</v>
      </c>
      <c r="L37" s="26" t="s">
        <v>18</v>
      </c>
      <c r="M37" s="75" t="s">
        <v>20</v>
      </c>
    </row>
    <row r="38" customFormat="1" ht="14" customHeight="1" spans="1:13">
      <c r="A38" s="56">
        <v>35</v>
      </c>
      <c r="B38" s="26" t="s">
        <v>112</v>
      </c>
      <c r="C38" s="54" t="str">
        <f>"152326196307242584"</f>
        <v>152326196307242584</v>
      </c>
      <c r="D38" s="77" t="s">
        <v>113</v>
      </c>
      <c r="E38" s="56">
        <v>200</v>
      </c>
      <c r="F38" s="26" t="str">
        <f t="shared" si="4"/>
        <v>12</v>
      </c>
      <c r="G38" s="56" t="s">
        <v>17</v>
      </c>
      <c r="H38" s="57" t="s">
        <v>17</v>
      </c>
      <c r="I38" s="57" t="s">
        <v>18</v>
      </c>
      <c r="J38" s="26" t="s">
        <v>29</v>
      </c>
      <c r="K38" s="57" t="s">
        <v>18</v>
      </c>
      <c r="L38" s="57" t="s">
        <v>18</v>
      </c>
      <c r="M38" s="75" t="s">
        <v>20</v>
      </c>
    </row>
    <row r="39" s="2" customFormat="1" ht="14" customHeight="1" spans="1:13">
      <c r="A39" s="18">
        <v>36</v>
      </c>
      <c r="B39" s="26" t="s">
        <v>114</v>
      </c>
      <c r="C39" s="54" t="str">
        <f>"152326196307242592"</f>
        <v>152326196307242592</v>
      </c>
      <c r="D39" s="77" t="s">
        <v>115</v>
      </c>
      <c r="E39" s="56">
        <v>200</v>
      </c>
      <c r="F39" s="26" t="str">
        <f t="shared" si="4"/>
        <v>12</v>
      </c>
      <c r="G39" s="18" t="s">
        <v>17</v>
      </c>
      <c r="H39" s="26" t="s">
        <v>17</v>
      </c>
      <c r="I39" s="26" t="s">
        <v>18</v>
      </c>
      <c r="J39" s="26" t="s">
        <v>106</v>
      </c>
      <c r="K39" s="26" t="s">
        <v>18</v>
      </c>
      <c r="L39" s="26" t="s">
        <v>18</v>
      </c>
      <c r="M39" s="75" t="s">
        <v>20</v>
      </c>
    </row>
    <row r="40" s="2" customFormat="1" ht="14" customHeight="1" spans="1:13">
      <c r="A40" s="18">
        <v>37</v>
      </c>
      <c r="B40" s="57" t="s">
        <v>116</v>
      </c>
      <c r="C40" s="58" t="str">
        <f>"152326196307252280"</f>
        <v>152326196307252280</v>
      </c>
      <c r="D40" s="77" t="s">
        <v>117</v>
      </c>
      <c r="E40" s="56">
        <v>200</v>
      </c>
      <c r="F40" s="57" t="str">
        <f t="shared" si="4"/>
        <v>12</v>
      </c>
      <c r="G40" s="18" t="s">
        <v>17</v>
      </c>
      <c r="H40" s="26" t="s">
        <v>17</v>
      </c>
      <c r="I40" s="26" t="s">
        <v>18</v>
      </c>
      <c r="J40" s="57" t="s">
        <v>23</v>
      </c>
      <c r="K40" s="57" t="s">
        <v>18</v>
      </c>
      <c r="L40" s="57" t="s">
        <v>18</v>
      </c>
      <c r="M40" s="75" t="s">
        <v>20</v>
      </c>
    </row>
    <row r="41" s="39" customFormat="1" ht="14" customHeight="1" spans="1:14">
      <c r="A41" s="18">
        <v>38</v>
      </c>
      <c r="B41" s="26" t="s">
        <v>118</v>
      </c>
      <c r="C41" s="54" t="str">
        <f>"152326196307252301"</f>
        <v>152326196307252301</v>
      </c>
      <c r="D41" s="77" t="s">
        <v>119</v>
      </c>
      <c r="E41" s="56">
        <v>200</v>
      </c>
      <c r="F41" s="26" t="str">
        <f t="shared" si="4"/>
        <v>12</v>
      </c>
      <c r="G41" s="18" t="s">
        <v>17</v>
      </c>
      <c r="H41" s="26" t="s">
        <v>17</v>
      </c>
      <c r="I41" s="26" t="s">
        <v>18</v>
      </c>
      <c r="J41" s="26" t="s">
        <v>54</v>
      </c>
      <c r="K41" s="26" t="s">
        <v>18</v>
      </c>
      <c r="L41" s="26" t="s">
        <v>18</v>
      </c>
      <c r="M41" s="75" t="s">
        <v>20</v>
      </c>
      <c r="N41" s="76"/>
    </row>
    <row r="42" s="38" customFormat="1" ht="14" customHeight="1" spans="1:13">
      <c r="A42" s="56">
        <v>39</v>
      </c>
      <c r="B42" s="57" t="s">
        <v>120</v>
      </c>
      <c r="C42" s="54" t="s">
        <v>121</v>
      </c>
      <c r="D42" s="77" t="s">
        <v>122</v>
      </c>
      <c r="E42" s="56">
        <v>200</v>
      </c>
      <c r="F42" s="26" t="str">
        <f>"11"</f>
        <v>11</v>
      </c>
      <c r="G42" s="56" t="s">
        <v>17</v>
      </c>
      <c r="H42" s="57" t="s">
        <v>17</v>
      </c>
      <c r="I42" s="57" t="s">
        <v>18</v>
      </c>
      <c r="J42" s="26" t="s">
        <v>103</v>
      </c>
      <c r="K42" s="26" t="s">
        <v>18</v>
      </c>
      <c r="L42" s="26" t="s">
        <v>18</v>
      </c>
      <c r="M42" s="75" t="s">
        <v>20</v>
      </c>
    </row>
    <row r="43" s="3" customFormat="1" ht="14" customHeight="1" spans="1:13">
      <c r="A43" s="18">
        <v>40</v>
      </c>
      <c r="B43" s="26" t="s">
        <v>123</v>
      </c>
      <c r="C43" s="54" t="str">
        <f>"152326196307262278"</f>
        <v>152326196307262278</v>
      </c>
      <c r="D43" s="77" t="s">
        <v>124</v>
      </c>
      <c r="E43" s="56">
        <v>200</v>
      </c>
      <c r="F43" s="26" t="str">
        <f t="shared" ref="F43:F45" si="5">"12"</f>
        <v>12</v>
      </c>
      <c r="G43" s="18" t="s">
        <v>17</v>
      </c>
      <c r="H43" s="26" t="s">
        <v>17</v>
      </c>
      <c r="I43" s="26" t="s">
        <v>18</v>
      </c>
      <c r="J43" s="26" t="s">
        <v>125</v>
      </c>
      <c r="K43" s="57" t="s">
        <v>18</v>
      </c>
      <c r="L43" s="57" t="s">
        <v>18</v>
      </c>
      <c r="M43" s="75" t="s">
        <v>20</v>
      </c>
    </row>
    <row r="44" s="3" customFormat="1" ht="14" customHeight="1" spans="1:13">
      <c r="A44" s="18">
        <v>41</v>
      </c>
      <c r="B44" s="26" t="s">
        <v>126</v>
      </c>
      <c r="C44" s="54" t="str">
        <f>"152326196307262294"</f>
        <v>152326196307262294</v>
      </c>
      <c r="D44" s="77" t="s">
        <v>127</v>
      </c>
      <c r="E44" s="56">
        <v>200</v>
      </c>
      <c r="F44" s="26" t="str">
        <f t="shared" si="5"/>
        <v>12</v>
      </c>
      <c r="G44" s="18" t="s">
        <v>17</v>
      </c>
      <c r="H44" s="26" t="s">
        <v>17</v>
      </c>
      <c r="I44" s="26" t="s">
        <v>18</v>
      </c>
      <c r="J44" s="26" t="s">
        <v>125</v>
      </c>
      <c r="K44" s="26" t="s">
        <v>18</v>
      </c>
      <c r="L44" s="26" t="s">
        <v>18</v>
      </c>
      <c r="M44" s="75" t="s">
        <v>20</v>
      </c>
    </row>
    <row r="45" customFormat="1" ht="14" customHeight="1" spans="1:13">
      <c r="A45" s="18">
        <v>42</v>
      </c>
      <c r="B45" s="26" t="s">
        <v>128</v>
      </c>
      <c r="C45" s="54" t="str">
        <f>"152326196307282287"</f>
        <v>152326196307282287</v>
      </c>
      <c r="D45" s="77" t="s">
        <v>129</v>
      </c>
      <c r="E45" s="56">
        <v>200</v>
      </c>
      <c r="F45" s="26" t="str">
        <f t="shared" si="5"/>
        <v>12</v>
      </c>
      <c r="G45" s="18" t="s">
        <v>17</v>
      </c>
      <c r="H45" s="26" t="s">
        <v>17</v>
      </c>
      <c r="I45" s="26" t="s">
        <v>18</v>
      </c>
      <c r="J45" s="26" t="s">
        <v>19</v>
      </c>
      <c r="K45" s="26" t="s">
        <v>18</v>
      </c>
      <c r="L45" s="26" t="s">
        <v>18</v>
      </c>
      <c r="M45" s="75" t="s">
        <v>20</v>
      </c>
    </row>
    <row r="46" customFormat="1" ht="14" customHeight="1" spans="1:13">
      <c r="A46" s="56">
        <v>43</v>
      </c>
      <c r="B46" s="57" t="s">
        <v>130</v>
      </c>
      <c r="C46" s="58" t="str">
        <f>"152326196307282818"</f>
        <v>152326196307282818</v>
      </c>
      <c r="D46" s="79" t="s">
        <v>131</v>
      </c>
      <c r="E46" s="56">
        <v>200</v>
      </c>
      <c r="F46" s="57" t="str">
        <f>"11"</f>
        <v>11</v>
      </c>
      <c r="G46" s="56" t="s">
        <v>17</v>
      </c>
      <c r="H46" s="57" t="s">
        <v>17</v>
      </c>
      <c r="I46" s="57" t="s">
        <v>18</v>
      </c>
      <c r="J46" s="57" t="s">
        <v>132</v>
      </c>
      <c r="K46" s="57" t="s">
        <v>18</v>
      </c>
      <c r="L46" s="57" t="s">
        <v>18</v>
      </c>
      <c r="M46" s="75" t="s">
        <v>20</v>
      </c>
    </row>
    <row r="47" s="38" customFormat="1" ht="14" customHeight="1" spans="1:13">
      <c r="A47" s="18">
        <v>44</v>
      </c>
      <c r="B47" s="26" t="s">
        <v>133</v>
      </c>
      <c r="C47" s="54" t="str">
        <f>"152326196307292274"</f>
        <v>152326196307292274</v>
      </c>
      <c r="D47" s="77" t="s">
        <v>134</v>
      </c>
      <c r="E47" s="56">
        <v>200</v>
      </c>
      <c r="F47" s="26" t="str">
        <f t="shared" ref="F47:F51" si="6">"12"</f>
        <v>12</v>
      </c>
      <c r="G47" s="18" t="s">
        <v>17</v>
      </c>
      <c r="H47" s="26" t="s">
        <v>17</v>
      </c>
      <c r="I47" s="26" t="s">
        <v>18</v>
      </c>
      <c r="J47" s="26" t="s">
        <v>125</v>
      </c>
      <c r="K47" s="26" t="s">
        <v>18</v>
      </c>
      <c r="L47" s="26" t="s">
        <v>18</v>
      </c>
      <c r="M47" s="75" t="s">
        <v>20</v>
      </c>
    </row>
    <row r="48" customFormat="1" ht="14" customHeight="1" spans="1:13">
      <c r="A48" s="18">
        <v>45</v>
      </c>
      <c r="B48" s="26" t="s">
        <v>135</v>
      </c>
      <c r="C48" s="54" t="str">
        <f>"152326196307292290"</f>
        <v>152326196307292290</v>
      </c>
      <c r="D48" s="77" t="s">
        <v>136</v>
      </c>
      <c r="E48" s="56">
        <v>200</v>
      </c>
      <c r="F48" s="26" t="str">
        <f t="shared" si="6"/>
        <v>12</v>
      </c>
      <c r="G48" s="18" t="s">
        <v>17</v>
      </c>
      <c r="H48" s="26" t="s">
        <v>17</v>
      </c>
      <c r="I48" s="26" t="s">
        <v>18</v>
      </c>
      <c r="J48" s="26" t="s">
        <v>78</v>
      </c>
      <c r="K48" s="26" t="s">
        <v>18</v>
      </c>
      <c r="L48" s="26" t="s">
        <v>18</v>
      </c>
      <c r="M48" s="75" t="s">
        <v>20</v>
      </c>
    </row>
    <row r="49" customFormat="1" ht="14" customHeight="1" spans="1:13">
      <c r="A49" s="18">
        <v>46</v>
      </c>
      <c r="B49" s="57" t="s">
        <v>137</v>
      </c>
      <c r="C49" s="58" t="str">
        <f>"152326196307294085"</f>
        <v>152326196307294085</v>
      </c>
      <c r="D49" s="78" t="s">
        <v>138</v>
      </c>
      <c r="E49" s="56">
        <v>200</v>
      </c>
      <c r="F49" s="57" t="str">
        <f>"11"</f>
        <v>11</v>
      </c>
      <c r="G49" s="56" t="s">
        <v>17</v>
      </c>
      <c r="H49" s="57" t="s">
        <v>17</v>
      </c>
      <c r="I49" s="57" t="s">
        <v>18</v>
      </c>
      <c r="J49" s="57" t="s">
        <v>49</v>
      </c>
      <c r="K49" s="57" t="s">
        <v>18</v>
      </c>
      <c r="L49" s="57" t="s">
        <v>18</v>
      </c>
      <c r="M49" s="75" t="s">
        <v>20</v>
      </c>
    </row>
    <row r="50" customFormat="1" ht="14" customHeight="1" spans="1:13">
      <c r="A50" s="56">
        <v>47</v>
      </c>
      <c r="B50" s="57" t="s">
        <v>139</v>
      </c>
      <c r="C50" s="58" t="str">
        <f>"152326196307294106"</f>
        <v>152326196307294106</v>
      </c>
      <c r="D50" s="78" t="s">
        <v>140</v>
      </c>
      <c r="E50" s="56">
        <v>200</v>
      </c>
      <c r="F50" s="57" t="str">
        <f>"10"</f>
        <v>10</v>
      </c>
      <c r="G50" s="56" t="s">
        <v>17</v>
      </c>
      <c r="H50" s="57" t="s">
        <v>17</v>
      </c>
      <c r="I50" s="57" t="s">
        <v>18</v>
      </c>
      <c r="J50" s="57" t="s">
        <v>98</v>
      </c>
      <c r="K50" s="57" t="s">
        <v>18</v>
      </c>
      <c r="L50" s="57" t="s">
        <v>18</v>
      </c>
      <c r="M50" s="75" t="s">
        <v>20</v>
      </c>
    </row>
    <row r="51" s="38" customFormat="1" ht="14" customHeight="1" spans="1:13">
      <c r="A51" s="18">
        <v>48</v>
      </c>
      <c r="B51" s="60" t="s">
        <v>141</v>
      </c>
      <c r="C51" s="58" t="str">
        <f>"152326196301242823"</f>
        <v>152326196301242823</v>
      </c>
      <c r="D51" s="61" t="s">
        <v>142</v>
      </c>
      <c r="E51" s="62" t="s">
        <v>143</v>
      </c>
      <c r="F51" s="57" t="str">
        <f t="shared" si="6"/>
        <v>12</v>
      </c>
      <c r="G51" s="56" t="s">
        <v>17</v>
      </c>
      <c r="H51" s="57" t="s">
        <v>17</v>
      </c>
      <c r="I51" s="57" t="s">
        <v>18</v>
      </c>
      <c r="J51" s="57" t="s">
        <v>46</v>
      </c>
      <c r="K51" s="57" t="s">
        <v>18</v>
      </c>
      <c r="L51" s="57" t="s">
        <v>18</v>
      </c>
      <c r="M51" s="75" t="s">
        <v>20</v>
      </c>
    </row>
    <row r="52" customFormat="1" ht="14" customHeight="1" spans="1:13">
      <c r="A52" s="18">
        <v>49</v>
      </c>
      <c r="B52" s="56" t="s">
        <v>144</v>
      </c>
      <c r="C52" s="63" t="s">
        <v>145</v>
      </c>
      <c r="D52" s="80" t="s">
        <v>146</v>
      </c>
      <c r="E52" s="56">
        <v>200</v>
      </c>
      <c r="F52" s="18">
        <v>10</v>
      </c>
      <c r="G52" s="56" t="s">
        <v>17</v>
      </c>
      <c r="H52" s="57" t="s">
        <v>17</v>
      </c>
      <c r="I52" s="57" t="s">
        <v>18</v>
      </c>
      <c r="J52" s="56" t="s">
        <v>147</v>
      </c>
      <c r="K52" s="26" t="s">
        <v>18</v>
      </c>
      <c r="L52" s="26" t="s">
        <v>18</v>
      </c>
      <c r="M52" s="75" t="s">
        <v>20</v>
      </c>
    </row>
    <row r="53" customFormat="1" ht="14" customHeight="1" spans="1:13">
      <c r="A53" s="18">
        <v>50</v>
      </c>
      <c r="B53" s="56" t="s">
        <v>148</v>
      </c>
      <c r="C53" s="63" t="s">
        <v>149</v>
      </c>
      <c r="D53" s="80" t="s">
        <v>150</v>
      </c>
      <c r="E53" s="64" t="s">
        <v>143</v>
      </c>
      <c r="F53" s="18">
        <v>10</v>
      </c>
      <c r="G53" s="56" t="s">
        <v>17</v>
      </c>
      <c r="H53" s="57" t="s">
        <v>17</v>
      </c>
      <c r="I53" s="57" t="s">
        <v>18</v>
      </c>
      <c r="J53" s="56" t="s">
        <v>147</v>
      </c>
      <c r="K53" s="57" t="s">
        <v>18</v>
      </c>
      <c r="L53" s="57" t="s">
        <v>18</v>
      </c>
      <c r="M53" s="75" t="s">
        <v>20</v>
      </c>
    </row>
    <row r="54" customFormat="1" ht="14" customHeight="1" spans="1:13">
      <c r="A54" s="56">
        <v>51</v>
      </c>
      <c r="B54" s="56" t="s">
        <v>151</v>
      </c>
      <c r="C54" s="63" t="s">
        <v>152</v>
      </c>
      <c r="D54" s="77" t="s">
        <v>153</v>
      </c>
      <c r="E54" s="56">
        <v>200</v>
      </c>
      <c r="F54" s="18">
        <v>4</v>
      </c>
      <c r="G54" s="56" t="s">
        <v>17</v>
      </c>
      <c r="H54" s="57" t="s">
        <v>17</v>
      </c>
      <c r="I54" s="57" t="s">
        <v>18</v>
      </c>
      <c r="J54" s="56" t="s">
        <v>154</v>
      </c>
      <c r="K54" s="57" t="s">
        <v>18</v>
      </c>
      <c r="L54" s="57" t="s">
        <v>18</v>
      </c>
      <c r="M54" s="75" t="s">
        <v>20</v>
      </c>
    </row>
    <row r="55" customFormat="1" ht="14" customHeight="1" spans="1:13">
      <c r="A55" s="18">
        <v>52</v>
      </c>
      <c r="B55" s="57" t="s">
        <v>155</v>
      </c>
      <c r="C55" s="58" t="str">
        <f>"152326196306042273"</f>
        <v>152326196306042273</v>
      </c>
      <c r="D55" s="78" t="s">
        <v>156</v>
      </c>
      <c r="E55" s="56">
        <v>200</v>
      </c>
      <c r="F55" s="57" t="str">
        <f>"4"</f>
        <v>4</v>
      </c>
      <c r="G55" s="56" t="s">
        <v>17</v>
      </c>
      <c r="H55" s="57" t="s">
        <v>17</v>
      </c>
      <c r="I55" s="57" t="s">
        <v>18</v>
      </c>
      <c r="J55" s="57" t="s">
        <v>19</v>
      </c>
      <c r="K55" s="57" t="s">
        <v>18</v>
      </c>
      <c r="L55" s="57" t="s">
        <v>18</v>
      </c>
      <c r="M55" s="75" t="s">
        <v>20</v>
      </c>
    </row>
    <row r="56" s="38" customFormat="1" ht="14" customHeight="1" spans="1:13">
      <c r="A56" s="18">
        <v>53</v>
      </c>
      <c r="B56" s="26" t="s">
        <v>157</v>
      </c>
      <c r="C56" s="54" t="str">
        <f>"152326196304102287"</f>
        <v>152326196304102287</v>
      </c>
      <c r="D56" s="77" t="s">
        <v>158</v>
      </c>
      <c r="E56" s="18">
        <v>200</v>
      </c>
      <c r="F56" s="26" t="str">
        <f>"11"</f>
        <v>11</v>
      </c>
      <c r="G56" s="18" t="s">
        <v>17</v>
      </c>
      <c r="H56" s="26" t="s">
        <v>17</v>
      </c>
      <c r="I56" s="26" t="s">
        <v>18</v>
      </c>
      <c r="J56" s="26" t="s">
        <v>159</v>
      </c>
      <c r="K56" s="26" t="s">
        <v>18</v>
      </c>
      <c r="L56" s="26" t="s">
        <v>18</v>
      </c>
      <c r="M56" s="75" t="s">
        <v>20</v>
      </c>
    </row>
    <row r="57" s="2" customFormat="1" ht="14" customHeight="1" spans="1:13">
      <c r="A57" s="18">
        <v>54</v>
      </c>
      <c r="B57" s="18" t="s">
        <v>160</v>
      </c>
      <c r="C57" s="81" t="s">
        <v>161</v>
      </c>
      <c r="D57" s="82" t="s">
        <v>162</v>
      </c>
      <c r="E57" s="18">
        <v>200</v>
      </c>
      <c r="F57" s="26" t="str">
        <f>"11"</f>
        <v>11</v>
      </c>
      <c r="G57" s="18" t="s">
        <v>17</v>
      </c>
      <c r="H57" s="26" t="s">
        <v>17</v>
      </c>
      <c r="I57" s="26" t="s">
        <v>18</v>
      </c>
      <c r="J57" s="26" t="s">
        <v>159</v>
      </c>
      <c r="K57" s="26" t="s">
        <v>18</v>
      </c>
      <c r="L57" s="26" t="s">
        <v>18</v>
      </c>
      <c r="M57" s="75" t="s">
        <v>20</v>
      </c>
    </row>
    <row r="58" s="3" customFormat="1" ht="14" customHeight="1" spans="1:13">
      <c r="A58" s="18">
        <v>55</v>
      </c>
      <c r="B58" s="57" t="s">
        <v>163</v>
      </c>
      <c r="C58" s="58" t="s">
        <v>164</v>
      </c>
      <c r="D58" s="78" t="s">
        <v>165</v>
      </c>
      <c r="E58" s="56">
        <v>200</v>
      </c>
      <c r="F58" s="57" t="str">
        <f>"10"</f>
        <v>10</v>
      </c>
      <c r="G58" s="56" t="s">
        <v>17</v>
      </c>
      <c r="H58" s="57" t="s">
        <v>17</v>
      </c>
      <c r="I58" s="57" t="s">
        <v>18</v>
      </c>
      <c r="J58" s="57" t="s">
        <v>23</v>
      </c>
      <c r="K58" s="57" t="s">
        <v>18</v>
      </c>
      <c r="L58" s="57" t="s">
        <v>18</v>
      </c>
      <c r="M58" s="75" t="s">
        <v>20</v>
      </c>
    </row>
    <row r="59" s="3" customFormat="1" ht="14" customHeight="1" spans="1:13">
      <c r="A59" s="18">
        <v>56</v>
      </c>
      <c r="B59" s="18" t="s">
        <v>166</v>
      </c>
      <c r="C59" s="66" t="s">
        <v>167</v>
      </c>
      <c r="D59" s="82" t="s">
        <v>168</v>
      </c>
      <c r="E59" s="33">
        <v>200</v>
      </c>
      <c r="F59" s="67">
        <v>11</v>
      </c>
      <c r="G59" s="67" t="s">
        <v>17</v>
      </c>
      <c r="H59" s="68" t="s">
        <v>18</v>
      </c>
      <c r="I59" s="68" t="s">
        <v>18</v>
      </c>
      <c r="J59" s="57" t="s">
        <v>41</v>
      </c>
      <c r="K59" s="68" t="s">
        <v>18</v>
      </c>
      <c r="L59" s="57" t="s">
        <v>18</v>
      </c>
      <c r="M59" s="29" t="s">
        <v>20</v>
      </c>
    </row>
    <row r="60" s="40" customFormat="1" ht="14" customHeight="1" spans="1:6">
      <c r="A60" s="69" t="s">
        <v>169</v>
      </c>
      <c r="B60" s="69"/>
      <c r="D60" s="70"/>
      <c r="E60" s="70"/>
      <c r="F60" s="40" t="s">
        <v>170</v>
      </c>
    </row>
    <row r="63" ht="13" customHeight="1"/>
  </sheetData>
  <mergeCells count="4">
    <mergeCell ref="A1:M1"/>
    <mergeCell ref="A2:C2"/>
    <mergeCell ref="A60:C60"/>
    <mergeCell ref="F60:G60"/>
  </mergeCells>
  <pageMargins left="0.511805555555556" right="0.0784722222222222" top="0.708333333333333" bottom="1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3" sqref="A3:A4"/>
    </sheetView>
  </sheetViews>
  <sheetFormatPr defaultColWidth="9" defaultRowHeight="13.5" outlineLevelRow="4"/>
  <cols>
    <col min="1" max="1" width="5.125" customWidth="1"/>
    <col min="3" max="3" width="18.75" customWidth="1"/>
    <col min="4" max="4" width="21.25" customWidth="1"/>
    <col min="5" max="5" width="4.875" customWidth="1"/>
    <col min="6" max="6" width="5.125" customWidth="1"/>
    <col min="7" max="7" width="5.5" customWidth="1"/>
    <col min="10" max="10" width="10.125" customWidth="1"/>
    <col min="11" max="11" width="7.75" customWidth="1"/>
    <col min="12" max="12" width="7.125" customWidth="1"/>
    <col min="13" max="13" width="12" customWidth="1"/>
  </cols>
  <sheetData>
    <row r="1" ht="27" spans="1:13">
      <c r="A1" s="22" t="s">
        <v>171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40.5" spans="1:13">
      <c r="A2" s="23" t="s">
        <v>2</v>
      </c>
      <c r="B2" s="23" t="s">
        <v>11</v>
      </c>
      <c r="C2" s="23" t="s">
        <v>3</v>
      </c>
      <c r="D2" s="23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11</v>
      </c>
      <c r="K2" s="24" t="s">
        <v>12</v>
      </c>
      <c r="L2" s="24" t="s">
        <v>13</v>
      </c>
      <c r="M2" s="23" t="s">
        <v>14</v>
      </c>
    </row>
    <row r="3" ht="14.25" spans="1:13">
      <c r="A3" s="25">
        <v>1</v>
      </c>
      <c r="B3" s="26" t="s">
        <v>172</v>
      </c>
      <c r="C3" s="27" t="s">
        <v>173</v>
      </c>
      <c r="D3" s="28" t="s">
        <v>174</v>
      </c>
      <c r="E3" s="29">
        <v>200</v>
      </c>
      <c r="F3" s="30">
        <v>11</v>
      </c>
      <c r="G3" s="30" t="s">
        <v>17</v>
      </c>
      <c r="H3" s="31" t="s">
        <v>18</v>
      </c>
      <c r="I3" s="31" t="s">
        <v>18</v>
      </c>
      <c r="J3" s="27" t="s">
        <v>23</v>
      </c>
      <c r="K3" s="34" t="s">
        <v>18</v>
      </c>
      <c r="L3" s="35"/>
      <c r="M3" s="36" t="s">
        <v>175</v>
      </c>
    </row>
    <row r="4" ht="14.25" spans="1:13">
      <c r="A4" s="25">
        <v>2</v>
      </c>
      <c r="B4" s="32" t="s">
        <v>176</v>
      </c>
      <c r="C4" s="27" t="s">
        <v>177</v>
      </c>
      <c r="D4" s="28" t="s">
        <v>178</v>
      </c>
      <c r="E4" s="33">
        <v>200</v>
      </c>
      <c r="F4" s="30">
        <v>11</v>
      </c>
      <c r="G4" s="30" t="s">
        <v>17</v>
      </c>
      <c r="H4" s="31" t="s">
        <v>18</v>
      </c>
      <c r="I4" s="31" t="s">
        <v>18</v>
      </c>
      <c r="J4" s="27" t="s">
        <v>23</v>
      </c>
      <c r="K4" s="34" t="s">
        <v>18</v>
      </c>
      <c r="L4" s="35"/>
      <c r="M4" s="36" t="s">
        <v>175</v>
      </c>
    </row>
    <row r="5" s="3" customFormat="1" ht="17.1" customHeight="1" spans="1:6">
      <c r="A5" s="3" t="s">
        <v>169</v>
      </c>
      <c r="C5" s="19"/>
      <c r="D5" s="4"/>
      <c r="E5" s="5" t="s">
        <v>170</v>
      </c>
      <c r="F5" s="19"/>
    </row>
  </sheetData>
  <mergeCells count="2">
    <mergeCell ref="A1:M1"/>
    <mergeCell ref="A5:B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9"/>
  <sheetViews>
    <sheetView workbookViewId="0">
      <selection activeCell="F14" sqref="F14"/>
    </sheetView>
  </sheetViews>
  <sheetFormatPr defaultColWidth="9" defaultRowHeight="13.5"/>
  <cols>
    <col min="1" max="1" width="5.25" style="2" customWidth="1"/>
    <col min="2" max="2" width="15.625" style="3" customWidth="1"/>
    <col min="3" max="3" width="10.5" style="3" customWidth="1"/>
    <col min="4" max="4" width="22.125" style="4" customWidth="1"/>
    <col min="5" max="5" width="22" style="5" customWidth="1"/>
    <col min="6" max="6" width="29.625" style="3" customWidth="1"/>
    <col min="7" max="7" width="9.625" style="3" customWidth="1"/>
    <col min="8" max="16384" width="9" style="3"/>
  </cols>
  <sheetData>
    <row r="1" ht="33" customHeight="1" spans="1:7">
      <c r="A1" s="6" t="s">
        <v>179</v>
      </c>
      <c r="B1" s="7"/>
      <c r="C1" s="7"/>
      <c r="D1" s="8"/>
      <c r="E1" s="9"/>
      <c r="F1" s="7"/>
      <c r="G1" s="7"/>
    </row>
    <row r="2" ht="15.95" customHeight="1" spans="1:4">
      <c r="A2" s="10" t="s">
        <v>180</v>
      </c>
      <c r="B2" s="11"/>
      <c r="C2" s="11"/>
      <c r="D2" s="12"/>
    </row>
    <row r="3" s="1" customFormat="1" ht="17.1" customHeight="1" spans="1:7">
      <c r="A3" s="13" t="s">
        <v>2</v>
      </c>
      <c r="B3" s="14" t="s">
        <v>11</v>
      </c>
      <c r="C3" s="14" t="s">
        <v>3</v>
      </c>
      <c r="D3" s="15" t="s">
        <v>4</v>
      </c>
      <c r="E3" s="16" t="s">
        <v>5</v>
      </c>
      <c r="F3" s="14" t="s">
        <v>181</v>
      </c>
      <c r="G3" s="14" t="s">
        <v>182</v>
      </c>
    </row>
    <row r="4" s="1" customFormat="1" ht="17.1" customHeight="1" spans="1:39">
      <c r="A4" s="17">
        <v>1</v>
      </c>
      <c r="B4" s="18" t="s">
        <v>183</v>
      </c>
      <c r="C4" s="18" t="s">
        <v>184</v>
      </c>
      <c r="D4" s="82" t="s">
        <v>185</v>
      </c>
      <c r="E4" s="82" t="s">
        <v>186</v>
      </c>
      <c r="F4" s="18" t="s">
        <v>187</v>
      </c>
      <c r="G4" s="18">
        <v>2341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ht="17.1" customHeight="1" spans="1:6">
      <c r="A5" s="3" t="s">
        <v>169</v>
      </c>
      <c r="C5" s="19"/>
      <c r="E5" s="5" t="s">
        <v>170</v>
      </c>
      <c r="F5" s="19"/>
    </row>
    <row r="9" spans="5:6">
      <c r="E9" s="20"/>
      <c r="F9" s="20"/>
    </row>
  </sheetData>
  <mergeCells count="3">
    <mergeCell ref="A1:G1"/>
    <mergeCell ref="A2:D2"/>
    <mergeCell ref="A5:B5"/>
  </mergeCells>
  <pageMargins left="0.590277777777778" right="0.393055555555556" top="0.472222222222222" bottom="0.432638888888889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51年之后出生的、系统未暂停人员</vt:lpstr>
      <vt:lpstr>卡系统无信息</vt:lpstr>
      <vt:lpstr>卡里少钱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2020-10-13T02:13:00Z</cp:lastPrinted>
  <dcterms:modified xsi:type="dcterms:W3CDTF">2023-12-27T02:25:50Z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9CFA640AB9D64A14B516DEC8436710CB_13</vt:lpwstr>
  </property>
  <property fmtid="{D5CDD505-2E9C-101B-9397-08002B2CF9AE}" pid="4" name="KSOReadingLayout">
    <vt:bool>true</vt:bool>
  </property>
  <property fmtid="{D5CDD505-2E9C-101B-9397-08002B2CF9AE}" pid="5" name="commondata">
    <vt:lpwstr>eyJoZGlkIjoiNjgwNDI0NjBmMDhmYzk5MzE4NjZkZDI2MTE4ODVkYjAifQ==</vt:lpwstr>
  </property>
</Properties>
</file>