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12"/>
  </bookViews>
  <sheets>
    <sheet name="51年之后出生的、系统未暂停人员" sheetId="9" r:id="rId1"/>
    <sheet name="更改卡号" sheetId="2" r:id="rId2"/>
    <sheet name="51年之前出生的人员" sheetId="3" r:id="rId3"/>
    <sheet name="卡里少钱" sheetId="4" r:id="rId4"/>
    <sheet name="暂停人员" sheetId="6" r:id="rId5"/>
  </sheets>
  <definedNames>
    <definedName name="_xlnm._FilterDatabase" localSheetId="0" hidden="1">'51年之后出生的、系统未暂停人员'!#REF!</definedName>
  </definedNames>
  <calcPr calcId="144525"/>
</workbook>
</file>

<file path=xl/sharedStrings.xml><?xml version="1.0" encoding="utf-8"?>
<sst xmlns="http://schemas.openxmlformats.org/spreadsheetml/2006/main" count="841" uniqueCount="268">
  <si>
    <t>04月10日份待遇申请名单</t>
  </si>
  <si>
    <t xml:space="preserve">   所属乡镇：东明镇 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</si>
  <si>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</si>
  <si>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</si>
  <si>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</si>
  <si>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</si>
  <si>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</si>
  <si>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</si>
  <si>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</si>
  <si>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</si>
  <si>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</si>
  <si>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</si>
  <si>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</si>
  <si>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</si>
  <si>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</si>
  <si>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曹淑英</t>
  </si>
  <si>
    <t>6217370140501784243</t>
  </si>
  <si>
    <t>否</t>
  </si>
  <si>
    <t>是</t>
  </si>
  <si>
    <t>东明村委会</t>
  </si>
  <si>
    <t>有待遇领取通知书</t>
  </si>
  <si>
    <t>崔景珍</t>
  </si>
  <si>
    <t>6217370140502855729</t>
  </si>
  <si>
    <t>西哈日牙图村委会</t>
  </si>
  <si>
    <t>闫淑霞</t>
  </si>
  <si>
    <t>6217370140502550437</t>
  </si>
  <si>
    <t>永胜村委会</t>
  </si>
  <si>
    <t>王秀玲</t>
  </si>
  <si>
    <t>152326196303032301</t>
  </si>
  <si>
    <t>6217370140503290579</t>
  </si>
  <si>
    <t>李桂琴</t>
  </si>
  <si>
    <t>6217370140500286414</t>
  </si>
  <si>
    <t>干苏村委会</t>
  </si>
  <si>
    <t>张凤杰</t>
  </si>
  <si>
    <t>15232619630303258X</t>
  </si>
  <si>
    <t>6217370140501778047</t>
  </si>
  <si>
    <t>英图村委会</t>
  </si>
  <si>
    <t>王达拉呼</t>
  </si>
  <si>
    <t>6217370140502855737</t>
  </si>
  <si>
    <t>阿都乌素嘎查</t>
  </si>
  <si>
    <t>孔令军</t>
  </si>
  <si>
    <t>6217370140502834773</t>
  </si>
  <si>
    <t>大吉尔仁达朗村委会</t>
  </si>
  <si>
    <t>李俊</t>
  </si>
  <si>
    <t>6217370140502474091</t>
  </si>
  <si>
    <t>塔布朗村委会</t>
  </si>
  <si>
    <t>刘素花</t>
  </si>
  <si>
    <t>6217370140500418371</t>
  </si>
  <si>
    <t>韩景俊</t>
  </si>
  <si>
    <t>6217370140502834781</t>
  </si>
  <si>
    <t>嘎查甸子村委会</t>
  </si>
  <si>
    <t>王会武</t>
  </si>
  <si>
    <t>6217370140502474109</t>
  </si>
  <si>
    <t>东塔村委会</t>
  </si>
  <si>
    <t>郭树信</t>
  </si>
  <si>
    <t>15232619630305229X</t>
  </si>
  <si>
    <t>6217370140501782734</t>
  </si>
  <si>
    <t>东升村委会</t>
  </si>
  <si>
    <t>席占军</t>
  </si>
  <si>
    <t>6217370140502474117</t>
  </si>
  <si>
    <t>兴发村委会</t>
  </si>
  <si>
    <t>程春莲</t>
  </si>
  <si>
    <t>6217370140503755498</t>
  </si>
  <si>
    <t>包宝金</t>
  </si>
  <si>
    <t>6217370140502550445</t>
  </si>
  <si>
    <t>浩特村委会</t>
  </si>
  <si>
    <t>宁玉芝</t>
  </si>
  <si>
    <t>6217370140501771877</t>
  </si>
  <si>
    <t>张素兰</t>
  </si>
  <si>
    <t>6217370140501782635</t>
  </si>
  <si>
    <t>张玉清</t>
  </si>
  <si>
    <t>6217370140502550452</t>
  </si>
  <si>
    <t>张丙江</t>
  </si>
  <si>
    <t>6217370140501771158</t>
  </si>
  <si>
    <t>白桂芝</t>
  </si>
  <si>
    <t>6217370140502855745</t>
  </si>
  <si>
    <t>姜树财</t>
  </si>
  <si>
    <t>15232619630308227X</t>
  </si>
  <si>
    <t>6217370140501773055</t>
  </si>
  <si>
    <t>张玉琴</t>
  </si>
  <si>
    <t>6217370140504096686</t>
  </si>
  <si>
    <t>代筒村委会</t>
  </si>
  <si>
    <t>孟兆民</t>
  </si>
  <si>
    <t>6217370140500319595</t>
  </si>
  <si>
    <t>新兴村委会</t>
  </si>
  <si>
    <t>林玉花</t>
  </si>
  <si>
    <t>6217370140502550460</t>
  </si>
  <si>
    <t>上奈林村委会</t>
  </si>
  <si>
    <t>陈玉廷</t>
  </si>
  <si>
    <t>6217370140500415823</t>
  </si>
  <si>
    <t>郭玉英</t>
  </si>
  <si>
    <t>6217370140503917585</t>
  </si>
  <si>
    <t>高国武</t>
  </si>
  <si>
    <t>6217370140501775464</t>
  </si>
  <si>
    <t>李万云</t>
  </si>
  <si>
    <t>6217370140501596498</t>
  </si>
  <si>
    <t>孔令民</t>
  </si>
  <si>
    <t>6217370140501596415</t>
  </si>
  <si>
    <t>郑淑霞</t>
  </si>
  <si>
    <t>6217370140500284062</t>
  </si>
  <si>
    <t>柴云花</t>
  </si>
  <si>
    <t>6217370140501779730</t>
  </si>
  <si>
    <t>东塔日牙图村委会</t>
  </si>
  <si>
    <t>祁素芳</t>
  </si>
  <si>
    <t>6217370140502550494</t>
  </si>
  <si>
    <t>南奈林村委会</t>
  </si>
  <si>
    <t>韩国海</t>
  </si>
  <si>
    <t>15232619630316227X</t>
  </si>
  <si>
    <t>6217370140500284674</t>
  </si>
  <si>
    <t>张跃玲</t>
  </si>
  <si>
    <t>6217370140500288840</t>
  </si>
  <si>
    <t>西塔村委会</t>
  </si>
  <si>
    <t>刘照峰</t>
  </si>
  <si>
    <t>6217370140501781850</t>
  </si>
  <si>
    <t>刘喜华</t>
  </si>
  <si>
    <t>6217370140501760656</t>
  </si>
  <si>
    <t>丁瑞春</t>
  </si>
  <si>
    <t>6217370140501759021</t>
  </si>
  <si>
    <t>陈淑梅</t>
  </si>
  <si>
    <t>6217370140502855752</t>
  </si>
  <si>
    <t>李金亮</t>
  </si>
  <si>
    <t>6217370140503273252</t>
  </si>
  <si>
    <t>大太吉白嘎查</t>
  </si>
  <si>
    <t>王淑荣</t>
  </si>
  <si>
    <t>6217370140502550502</t>
  </si>
  <si>
    <t>程永琴</t>
  </si>
  <si>
    <t>6217370140503359317</t>
  </si>
  <si>
    <t>夏树忠</t>
  </si>
  <si>
    <t>6217370140502474158</t>
  </si>
  <si>
    <t>罗艳玲</t>
  </si>
  <si>
    <t>6217370140500431606</t>
  </si>
  <si>
    <t>王梅</t>
  </si>
  <si>
    <t>6217370140501780977</t>
  </si>
  <si>
    <t>谭秀兰</t>
  </si>
  <si>
    <t>6217370140500281126</t>
  </si>
  <si>
    <t>荣生村委会</t>
  </si>
  <si>
    <t>卜祥贞</t>
  </si>
  <si>
    <t>6217370140502550510</t>
  </si>
  <si>
    <t>王国华</t>
  </si>
  <si>
    <t>6217370140500318522</t>
  </si>
  <si>
    <t>张秀霞</t>
  </si>
  <si>
    <t>6217370140500277306</t>
  </si>
  <si>
    <t>姚福奎</t>
  </si>
  <si>
    <t>15232619630324227X</t>
  </si>
  <si>
    <t>6217370140503305062</t>
  </si>
  <si>
    <t>刘志信</t>
  </si>
  <si>
    <t>6217370140501784789</t>
  </si>
  <si>
    <t>丁秀珍</t>
  </si>
  <si>
    <t>6217370140501759039</t>
  </si>
  <si>
    <t>刘久林</t>
  </si>
  <si>
    <t>6217370140501768287</t>
  </si>
  <si>
    <t>苏日格村委会</t>
  </si>
  <si>
    <t>张明</t>
  </si>
  <si>
    <t>6217370140502474166</t>
  </si>
  <si>
    <t>布仁其其格</t>
  </si>
  <si>
    <t>6217370140502855778</t>
  </si>
  <si>
    <t>张权</t>
  </si>
  <si>
    <t>6217370140500298708</t>
  </si>
  <si>
    <t>周秀环</t>
  </si>
  <si>
    <t>6217370140500423884</t>
  </si>
  <si>
    <t>金良</t>
  </si>
  <si>
    <t>6217370140502855786</t>
  </si>
  <si>
    <t>陈洪兰</t>
  </si>
  <si>
    <t>6217370140500434873</t>
  </si>
  <si>
    <t>马富</t>
  </si>
  <si>
    <t>6217370140501762587</t>
  </si>
  <si>
    <t>200</t>
  </si>
  <si>
    <t>王桂英</t>
  </si>
  <si>
    <t>6217370140502550395</t>
  </si>
  <si>
    <t>杨占全</t>
  </si>
  <si>
    <t>6217370140503237547</t>
  </si>
  <si>
    <t>南塔村委会</t>
  </si>
  <si>
    <t>雷胜春</t>
  </si>
  <si>
    <t>6217370140501762306</t>
  </si>
  <si>
    <t>王华</t>
  </si>
  <si>
    <t>6217370140500431903</t>
  </si>
  <si>
    <t>张振军</t>
  </si>
  <si>
    <t>6217370140502474075</t>
  </si>
  <si>
    <t>乌仁分他娜</t>
  </si>
  <si>
    <t>6217370140501596100</t>
  </si>
  <si>
    <t>李龙</t>
  </si>
  <si>
    <t>6217370140501787295</t>
  </si>
  <si>
    <t>秦宏坤</t>
  </si>
  <si>
    <t>6217370140502474059</t>
  </si>
  <si>
    <t>南巴力吉</t>
  </si>
  <si>
    <t>6217370140503280976</t>
  </si>
  <si>
    <t>孟和浩来嘎查</t>
  </si>
  <si>
    <t>孙淑霞</t>
  </si>
  <si>
    <t>152326196210274088</t>
  </si>
  <si>
    <t>6217370140502550155</t>
  </si>
  <si>
    <t>吴彩凤</t>
  </si>
  <si>
    <t>152326196209292289</t>
  </si>
  <si>
    <t>6217370140500321443</t>
  </si>
  <si>
    <t>高凤琴</t>
  </si>
  <si>
    <t>152326196212064084</t>
  </si>
  <si>
    <t>6217370140502550254</t>
  </si>
  <si>
    <t>塔布朗村</t>
  </si>
  <si>
    <t>社保所负责人签字：</t>
  </si>
  <si>
    <t>经办人签字：</t>
  </si>
  <si>
    <t>4月10日月份待遇申请名单</t>
  </si>
  <si>
    <t>所属乡镇：     东明镇 （盖章）</t>
  </si>
  <si>
    <t>注：1没有社保卡的不要申请</t>
  </si>
  <si>
    <t xml:space="preserve">    2此表人员需要下个月放到系统未暂停人员表里重新做待遇申请</t>
  </si>
  <si>
    <t>4月10日份待遇申请名单</t>
  </si>
  <si>
    <t>所属乡镇：        东明镇 （盖章）</t>
  </si>
  <si>
    <t>首次参保时间</t>
  </si>
  <si>
    <t xml:space="preserve">   2参保时间以参保登记表上的时间为准</t>
  </si>
  <si>
    <t>4月10日份需要补发工资名单</t>
  </si>
  <si>
    <t>所属乡镇： 东明镇 （盖章）</t>
  </si>
  <si>
    <t>少哪年哪月到哪年那月的钱</t>
  </si>
  <si>
    <t>金额</t>
  </si>
  <si>
    <t>孟和浩来村</t>
  </si>
  <si>
    <t>李扎木苏</t>
  </si>
  <si>
    <t>152327195310082819</t>
  </si>
  <si>
    <t>6217370140501793681</t>
  </si>
  <si>
    <t>大台吉白村</t>
  </si>
  <si>
    <t>韩代小</t>
  </si>
  <si>
    <t>152326195204092822</t>
  </si>
  <si>
    <t>6217370140500354717</t>
  </si>
  <si>
    <t>南奈林村</t>
  </si>
  <si>
    <t>于凤芝</t>
  </si>
  <si>
    <t>152326195803132582</t>
  </si>
  <si>
    <t>6217370140502547904</t>
  </si>
  <si>
    <t>李子清</t>
  </si>
  <si>
    <t>152326195810102576</t>
  </si>
  <si>
    <t>6217370140502471196</t>
  </si>
  <si>
    <t>上奈林村</t>
  </si>
  <si>
    <t>徐占敏</t>
  </si>
  <si>
    <t>152326195406292814</t>
  </si>
  <si>
    <t>6217370140500352893</t>
  </si>
  <si>
    <t>孟庆莲</t>
  </si>
  <si>
    <t>152326195411122588</t>
  </si>
  <si>
    <t>6217370140501776686</t>
  </si>
  <si>
    <t>浩特村</t>
  </si>
  <si>
    <t>王国环</t>
  </si>
  <si>
    <t>15232619621108258X</t>
  </si>
  <si>
    <t>6217370140500269998</t>
  </si>
  <si>
    <t>小太吉白嘎查</t>
  </si>
  <si>
    <t>包莲花</t>
  </si>
  <si>
    <t>152326194509252829</t>
  </si>
  <si>
    <t>6217370140500350574</t>
  </si>
  <si>
    <t>王清国</t>
  </si>
  <si>
    <t>152326196211182812</t>
  </si>
  <si>
    <t>6217370140500352604</t>
  </si>
  <si>
    <t>兴发村</t>
  </si>
  <si>
    <t>宋国福</t>
  </si>
  <si>
    <t>152326195804142272</t>
  </si>
  <si>
    <t>6217370140501771943</t>
  </si>
  <si>
    <t>王彩霞</t>
  </si>
  <si>
    <t>152326195709022301</t>
  </si>
  <si>
    <t>6217370140501772016</t>
  </si>
  <si>
    <t xml:space="preserve">南奈林村 </t>
  </si>
  <si>
    <t>152326195111122588</t>
  </si>
  <si>
    <t>嘎查甸子村</t>
  </si>
  <si>
    <t>孙福军</t>
  </si>
  <si>
    <t>152326196210154078</t>
  </si>
  <si>
    <t>6217370140500431754</t>
  </si>
  <si>
    <t>苏日格村</t>
  </si>
  <si>
    <t>李玉霞</t>
  </si>
  <si>
    <t>152326195008092307</t>
  </si>
  <si>
    <t>6217370140500278171</t>
  </si>
  <si>
    <t>西塔村</t>
  </si>
  <si>
    <t>耿丙志</t>
  </si>
  <si>
    <t>152326194407202310</t>
  </si>
  <si>
    <t>6217370140500006564</t>
  </si>
  <si>
    <t>梁桂芹</t>
  </si>
  <si>
    <t>152326194911152826</t>
  </si>
  <si>
    <t>6217370140500350327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</si>
</sst>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0" fillId="10" borderId="9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35" fillId="15" borderId="1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49" fontId="0" fillId="0" borderId="1" xfId="0" applyNumberFormat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9" fontId="0" fillId="0" borderId="5" xfId="0" applyNumberFormat="1" applyBorder="1">
      <alignment vertical="center"/>
    </xf>
    <xf numFmtId="0" fontId="0" fillId="0" borderId="4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0" fillId="4" borderId="0" xfId="0" applyNumberFormat="1" applyFont="1" applyFill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quotePrefix="1">
      <alignment horizontal="left" vertical="center"/>
    </xf>
    <xf numFmtId="0" fontId="0" fillId="2" borderId="1" xfId="0" applyFill="1" applyBorder="1" applyAlignment="1" quotePrefix="1">
      <alignment horizontal="left" vertical="center"/>
    </xf>
    <xf numFmtId="0" fontId="0" fillId="2" borderId="1" xfId="0" applyFont="1" applyFill="1" applyBorder="1" applyAlignment="1" quotePrefix="1">
      <alignment horizontal="left" vertical="center"/>
    </xf>
    <xf numFmtId="0" fontId="0" fillId="4" borderId="1" xfId="0" applyFill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vertical="center" wrapText="1"/>
    </xf>
    <xf numFmtId="49" fontId="0" fillId="0" borderId="1" xfId="0" applyNumberFormat="1" applyFont="1" applyBorder="1" applyAlignment="1" quotePrefix="1">
      <alignment horizontal="left" vertical="center" wrapText="1"/>
    </xf>
    <xf numFmtId="49" fontId="0" fillId="0" borderId="1" xfId="0" applyNumberFormat="1" applyBorder="1" applyAlignment="1" quotePrefix="1">
      <alignment horizontal="left" vertical="center" wrapText="1"/>
    </xf>
    <xf numFmtId="0" fontId="4" fillId="3" borderId="0" xfId="0" applyFont="1" applyFill="1" applyAlignment="1" quotePrefix="1">
      <alignment vertical="center" wrapText="1"/>
    </xf>
    <xf numFmtId="0" fontId="0" fillId="0" borderId="1" xfId="0" applyBorder="1" applyAlignment="1" quotePrefix="1">
      <alignment horizontal="left" vertical="center" wrapText="1"/>
    </xf>
    <xf numFmtId="0" fontId="0" fillId="0" borderId="0" xfId="0" applyAlignment="1" quotePrefix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topLeftCell="A54" workbookViewId="0">
      <selection activeCell="A39" sqref="$A39:$XFD39"/>
    </sheetView>
  </sheetViews>
  <sheetFormatPr defaultColWidth="9" defaultRowHeight="13.5"/>
  <cols>
    <col min="1" max="1" width="3.875" style="2" customWidth="1"/>
    <col min="2" max="2" width="11.625" style="2" customWidth="1"/>
    <col min="3" max="3" width="19.375" style="2" customWidth="1"/>
    <col min="4" max="4" width="20.625" style="94" customWidth="1"/>
    <col min="5" max="5" width="5.5" style="2" customWidth="1"/>
    <col min="6" max="6" width="5.125" style="2" customWidth="1"/>
    <col min="7" max="7" width="6.625" style="2" customWidth="1"/>
    <col min="8" max="8" width="8.125" style="2" customWidth="1"/>
    <col min="9" max="9" width="5.625" style="2" customWidth="1"/>
    <col min="10" max="10" width="19" style="2" customWidth="1"/>
    <col min="11" max="11" width="6.75" style="2" customWidth="1"/>
    <col min="12" max="12" width="6" style="2" customWidth="1"/>
    <col min="13" max="13" width="17.875" style="2" customWidth="1"/>
    <col min="14" max="16384" width="9" style="2"/>
  </cols>
  <sheetData>
    <row r="1" s="89" customFormat="1" ht="27" customHeight="1" spans="1:13">
      <c r="A1" s="95" t="s">
        <v>0</v>
      </c>
      <c r="B1" s="96"/>
      <c r="C1" s="97"/>
      <c r="D1" s="98"/>
      <c r="E1" s="99"/>
      <c r="F1" s="99"/>
      <c r="G1" s="99"/>
      <c r="H1" s="99"/>
      <c r="I1" s="99"/>
      <c r="J1" s="99"/>
      <c r="K1" s="97"/>
      <c r="L1" s="97"/>
      <c r="M1" s="99"/>
    </row>
    <row r="2" s="90" customFormat="1" spans="1:11">
      <c r="A2" s="100" t="s">
        <v>1</v>
      </c>
      <c r="B2" s="46"/>
      <c r="C2" s="101"/>
      <c r="D2" s="102"/>
      <c r="K2" s="114"/>
    </row>
    <row r="3" s="90" customFormat="1" ht="55" customHeight="1" spans="1:13">
      <c r="A3" s="103" t="s">
        <v>2</v>
      </c>
      <c r="B3" s="104" t="s">
        <v>3</v>
      </c>
      <c r="C3" s="105" t="s">
        <v>4</v>
      </c>
      <c r="D3" s="106" t="s">
        <v>5</v>
      </c>
      <c r="E3" s="107" t="s">
        <v>6</v>
      </c>
      <c r="F3" s="107" t="s">
        <v>7</v>
      </c>
      <c r="G3" s="107" t="s">
        <v>8</v>
      </c>
      <c r="H3" s="107" t="s">
        <v>9</v>
      </c>
      <c r="I3" s="107" t="s">
        <v>10</v>
      </c>
      <c r="J3" s="115" t="s">
        <v>11</v>
      </c>
      <c r="K3" s="116" t="s">
        <v>12</v>
      </c>
      <c r="L3" s="107" t="s">
        <v>13</v>
      </c>
      <c r="M3" s="117" t="s">
        <v>14</v>
      </c>
    </row>
    <row r="4" s="89" customFormat="1" ht="14.25" spans="1:13">
      <c r="A4" s="108">
        <v>1</v>
      </c>
      <c r="B4" s="109" t="s">
        <v>15</v>
      </c>
      <c r="C4" s="110" t="str">
        <f>"152326196303022285"</f>
        <v>152326196303022285</v>
      </c>
      <c r="D4" s="125" t="s">
        <v>16</v>
      </c>
      <c r="E4" s="108">
        <v>200</v>
      </c>
      <c r="F4" s="109" t="str">
        <f>"14"</f>
        <v>14</v>
      </c>
      <c r="G4" s="108" t="s">
        <v>17</v>
      </c>
      <c r="H4" s="71" t="s">
        <v>17</v>
      </c>
      <c r="I4" s="109" t="s">
        <v>18</v>
      </c>
      <c r="J4" s="109" t="s">
        <v>19</v>
      </c>
      <c r="K4" s="109" t="s">
        <v>18</v>
      </c>
      <c r="L4" s="109" t="s">
        <v>18</v>
      </c>
      <c r="M4" s="118" t="s">
        <v>20</v>
      </c>
    </row>
    <row r="5" s="89" customFormat="1" ht="14.25" spans="1:13">
      <c r="A5" s="108">
        <v>2</v>
      </c>
      <c r="B5" s="109" t="s">
        <v>21</v>
      </c>
      <c r="C5" s="110" t="str">
        <f>"152326196303024088"</f>
        <v>152326196303024088</v>
      </c>
      <c r="D5" s="125" t="s">
        <v>22</v>
      </c>
      <c r="E5" s="108">
        <v>200</v>
      </c>
      <c r="F5" s="109" t="str">
        <f t="shared" ref="F5:F11" si="0">"12"</f>
        <v>12</v>
      </c>
      <c r="G5" s="108" t="s">
        <v>17</v>
      </c>
      <c r="H5" s="109" t="s">
        <v>17</v>
      </c>
      <c r="I5" s="109" t="s">
        <v>18</v>
      </c>
      <c r="J5" s="109" t="s">
        <v>23</v>
      </c>
      <c r="K5" s="109" t="s">
        <v>18</v>
      </c>
      <c r="L5" s="109" t="s">
        <v>18</v>
      </c>
      <c r="M5" s="118" t="s">
        <v>20</v>
      </c>
    </row>
    <row r="6" s="89" customFormat="1" ht="14.25" spans="1:13">
      <c r="A6" s="108">
        <v>3</v>
      </c>
      <c r="B6" s="109" t="s">
        <v>24</v>
      </c>
      <c r="C6" s="110" t="str">
        <f>"152326196303032280"</f>
        <v>152326196303032280</v>
      </c>
      <c r="D6" s="125" t="s">
        <v>25</v>
      </c>
      <c r="E6" s="108">
        <v>200</v>
      </c>
      <c r="F6" s="109" t="str">
        <f t="shared" si="0"/>
        <v>12</v>
      </c>
      <c r="G6" s="108" t="s">
        <v>17</v>
      </c>
      <c r="H6" s="71" t="s">
        <v>17</v>
      </c>
      <c r="I6" s="109" t="s">
        <v>18</v>
      </c>
      <c r="J6" s="109" t="s">
        <v>26</v>
      </c>
      <c r="K6" s="109" t="s">
        <v>18</v>
      </c>
      <c r="L6" s="109" t="s">
        <v>18</v>
      </c>
      <c r="M6" s="118" t="s">
        <v>20</v>
      </c>
    </row>
    <row r="7" s="89" customFormat="1" ht="14.25" spans="1:13">
      <c r="A7" s="108">
        <v>4</v>
      </c>
      <c r="B7" s="109" t="s">
        <v>27</v>
      </c>
      <c r="C7" s="110" t="s">
        <v>28</v>
      </c>
      <c r="D7" s="125" t="s">
        <v>29</v>
      </c>
      <c r="E7" s="108">
        <v>200</v>
      </c>
      <c r="F7" s="109" t="str">
        <f t="shared" si="0"/>
        <v>12</v>
      </c>
      <c r="G7" s="108" t="s">
        <v>17</v>
      </c>
      <c r="H7" s="109" t="s">
        <v>17</v>
      </c>
      <c r="I7" s="109" t="s">
        <v>18</v>
      </c>
      <c r="J7" s="109" t="s">
        <v>19</v>
      </c>
      <c r="K7" s="109" t="s">
        <v>18</v>
      </c>
      <c r="L7" s="109" t="s">
        <v>18</v>
      </c>
      <c r="M7" s="118" t="s">
        <v>20</v>
      </c>
    </row>
    <row r="8" s="89" customFormat="1" ht="14.25" spans="1:13">
      <c r="A8" s="108">
        <v>5</v>
      </c>
      <c r="B8" s="109" t="s">
        <v>30</v>
      </c>
      <c r="C8" s="110" t="str">
        <f>"152326196303032328"</f>
        <v>152326196303032328</v>
      </c>
      <c r="D8" s="125" t="s">
        <v>31</v>
      </c>
      <c r="E8" s="108">
        <v>200</v>
      </c>
      <c r="F8" s="109" t="str">
        <f t="shared" si="0"/>
        <v>12</v>
      </c>
      <c r="G8" s="108" t="s">
        <v>17</v>
      </c>
      <c r="H8" s="109" t="s">
        <v>17</v>
      </c>
      <c r="I8" s="109" t="s">
        <v>18</v>
      </c>
      <c r="J8" s="109" t="s">
        <v>32</v>
      </c>
      <c r="K8" s="109" t="s">
        <v>18</v>
      </c>
      <c r="L8" s="109" t="s">
        <v>18</v>
      </c>
      <c r="M8" s="118" t="s">
        <v>20</v>
      </c>
    </row>
    <row r="9" s="89" customFormat="1" ht="14.25" spans="1:13">
      <c r="A9" s="108">
        <v>6</v>
      </c>
      <c r="B9" s="71" t="s">
        <v>33</v>
      </c>
      <c r="C9" s="110" t="s">
        <v>34</v>
      </c>
      <c r="D9" s="125" t="s">
        <v>35</v>
      </c>
      <c r="E9" s="108">
        <v>200</v>
      </c>
      <c r="F9" s="109" t="str">
        <f t="shared" si="0"/>
        <v>12</v>
      </c>
      <c r="G9" s="108" t="s">
        <v>17</v>
      </c>
      <c r="H9" s="71" t="s">
        <v>17</v>
      </c>
      <c r="I9" s="109" t="s">
        <v>18</v>
      </c>
      <c r="J9" s="109" t="s">
        <v>36</v>
      </c>
      <c r="K9" s="109" t="s">
        <v>18</v>
      </c>
      <c r="L9" s="109" t="s">
        <v>18</v>
      </c>
      <c r="M9" s="118" t="s">
        <v>20</v>
      </c>
    </row>
    <row r="10" s="89" customFormat="1" ht="14.25" spans="1:13">
      <c r="A10" s="108">
        <v>7</v>
      </c>
      <c r="B10" s="109" t="s">
        <v>37</v>
      </c>
      <c r="C10" s="110" t="str">
        <f>"152326196303034083"</f>
        <v>152326196303034083</v>
      </c>
      <c r="D10" s="125" t="s">
        <v>38</v>
      </c>
      <c r="E10" s="108">
        <v>200</v>
      </c>
      <c r="F10" s="109" t="str">
        <f t="shared" si="0"/>
        <v>12</v>
      </c>
      <c r="G10" s="108" t="s">
        <v>17</v>
      </c>
      <c r="H10" s="109" t="s">
        <v>17</v>
      </c>
      <c r="I10" s="109" t="s">
        <v>18</v>
      </c>
      <c r="J10" s="109" t="s">
        <v>39</v>
      </c>
      <c r="K10" s="109" t="s">
        <v>18</v>
      </c>
      <c r="L10" s="109" t="s">
        <v>18</v>
      </c>
      <c r="M10" s="118" t="s">
        <v>20</v>
      </c>
    </row>
    <row r="11" s="89" customFormat="1" ht="14.25" spans="1:13">
      <c r="A11" s="108">
        <v>8</v>
      </c>
      <c r="B11" s="109" t="s">
        <v>40</v>
      </c>
      <c r="C11" s="110" t="str">
        <f>"152326196303034091"</f>
        <v>152326196303034091</v>
      </c>
      <c r="D11" s="125" t="s">
        <v>41</v>
      </c>
      <c r="E11" s="108">
        <v>200</v>
      </c>
      <c r="F11" s="109" t="str">
        <f t="shared" si="0"/>
        <v>12</v>
      </c>
      <c r="G11" s="108" t="s">
        <v>17</v>
      </c>
      <c r="H11" s="71" t="s">
        <v>17</v>
      </c>
      <c r="I11" s="109" t="s">
        <v>18</v>
      </c>
      <c r="J11" s="109" t="s">
        <v>42</v>
      </c>
      <c r="K11" s="109" t="s">
        <v>18</v>
      </c>
      <c r="L11" s="109" t="s">
        <v>18</v>
      </c>
      <c r="M11" s="118" t="s">
        <v>20</v>
      </c>
    </row>
    <row r="12" s="89" customFormat="1" ht="14.25" spans="1:13">
      <c r="A12" s="108">
        <v>9</v>
      </c>
      <c r="B12" s="109" t="s">
        <v>43</v>
      </c>
      <c r="C12" s="110" t="str">
        <f>"152326196303044070"</f>
        <v>152326196303044070</v>
      </c>
      <c r="D12" s="125" t="s">
        <v>44</v>
      </c>
      <c r="E12" s="108">
        <v>200</v>
      </c>
      <c r="F12" s="109" t="str">
        <f t="shared" ref="F12:F17" si="1">"12"</f>
        <v>12</v>
      </c>
      <c r="G12" s="108" t="s">
        <v>17</v>
      </c>
      <c r="H12" s="71" t="s">
        <v>17</v>
      </c>
      <c r="I12" s="109" t="s">
        <v>18</v>
      </c>
      <c r="J12" s="109" t="s">
        <v>45</v>
      </c>
      <c r="K12" s="109" t="s">
        <v>18</v>
      </c>
      <c r="L12" s="109" t="s">
        <v>18</v>
      </c>
      <c r="M12" s="118" t="s">
        <v>20</v>
      </c>
    </row>
    <row r="13" s="89" customFormat="1" ht="14.25" spans="1:13">
      <c r="A13" s="108">
        <v>10</v>
      </c>
      <c r="B13" s="109" t="s">
        <v>46</v>
      </c>
      <c r="C13" s="110" t="str">
        <f>"152326196303044089"</f>
        <v>152326196303044089</v>
      </c>
      <c r="D13" s="125" t="s">
        <v>47</v>
      </c>
      <c r="E13" s="108">
        <v>200</v>
      </c>
      <c r="F13" s="109" t="str">
        <f t="shared" si="1"/>
        <v>12</v>
      </c>
      <c r="G13" s="108" t="s">
        <v>17</v>
      </c>
      <c r="H13" s="109" t="s">
        <v>17</v>
      </c>
      <c r="I13" s="109" t="s">
        <v>18</v>
      </c>
      <c r="J13" s="109" t="s">
        <v>45</v>
      </c>
      <c r="K13" s="109" t="s">
        <v>18</v>
      </c>
      <c r="L13" s="109" t="s">
        <v>18</v>
      </c>
      <c r="M13" s="118" t="s">
        <v>20</v>
      </c>
    </row>
    <row r="14" s="41" customFormat="1" ht="14.25" spans="1:13">
      <c r="A14" s="108">
        <v>11</v>
      </c>
      <c r="B14" s="71" t="s">
        <v>48</v>
      </c>
      <c r="C14" s="72" t="str">
        <f>"152326196303044097"</f>
        <v>152326196303044097</v>
      </c>
      <c r="D14" s="126" t="s">
        <v>49</v>
      </c>
      <c r="E14" s="55">
        <v>200</v>
      </c>
      <c r="F14" s="71" t="str">
        <f>"7"</f>
        <v>7</v>
      </c>
      <c r="G14" s="55" t="s">
        <v>17</v>
      </c>
      <c r="H14" s="71" t="s">
        <v>17</v>
      </c>
      <c r="I14" s="71" t="s">
        <v>18</v>
      </c>
      <c r="J14" s="71" t="s">
        <v>50</v>
      </c>
      <c r="K14" s="71" t="s">
        <v>18</v>
      </c>
      <c r="L14" s="71" t="s">
        <v>18</v>
      </c>
      <c r="M14" s="118" t="s">
        <v>20</v>
      </c>
    </row>
    <row r="15" s="89" customFormat="1" ht="14.25" spans="1:13">
      <c r="A15" s="108">
        <v>12</v>
      </c>
      <c r="B15" s="109" t="s">
        <v>51</v>
      </c>
      <c r="C15" s="110" t="str">
        <f>"152326196303052273"</f>
        <v>152326196303052273</v>
      </c>
      <c r="D15" s="125" t="s">
        <v>52</v>
      </c>
      <c r="E15" s="108">
        <v>200</v>
      </c>
      <c r="F15" s="109" t="str">
        <f t="shared" si="1"/>
        <v>12</v>
      </c>
      <c r="G15" s="108" t="s">
        <v>17</v>
      </c>
      <c r="H15" s="109" t="s">
        <v>17</v>
      </c>
      <c r="I15" s="109" t="s">
        <v>18</v>
      </c>
      <c r="J15" s="109" t="s">
        <v>53</v>
      </c>
      <c r="K15" s="109" t="s">
        <v>18</v>
      </c>
      <c r="L15" s="109" t="s">
        <v>18</v>
      </c>
      <c r="M15" s="118" t="s">
        <v>20</v>
      </c>
    </row>
    <row r="16" s="89" customFormat="1" ht="14.25" spans="1:13">
      <c r="A16" s="108">
        <v>13</v>
      </c>
      <c r="B16" s="109" t="s">
        <v>54</v>
      </c>
      <c r="C16" s="110" t="s">
        <v>55</v>
      </c>
      <c r="D16" s="125" t="s">
        <v>56</v>
      </c>
      <c r="E16" s="108">
        <v>200</v>
      </c>
      <c r="F16" s="109" t="str">
        <f t="shared" si="1"/>
        <v>12</v>
      </c>
      <c r="G16" s="108" t="s">
        <v>17</v>
      </c>
      <c r="H16" s="71" t="s">
        <v>17</v>
      </c>
      <c r="I16" s="109" t="s">
        <v>18</v>
      </c>
      <c r="J16" s="109" t="s">
        <v>57</v>
      </c>
      <c r="K16" s="109" t="s">
        <v>18</v>
      </c>
      <c r="L16" s="109" t="s">
        <v>18</v>
      </c>
      <c r="M16" s="118" t="s">
        <v>20</v>
      </c>
    </row>
    <row r="17" s="89" customFormat="1" ht="14.25" spans="1:13">
      <c r="A17" s="108">
        <v>14</v>
      </c>
      <c r="B17" s="109" t="s">
        <v>58</v>
      </c>
      <c r="C17" s="110" t="str">
        <f>"152326196303052310"</f>
        <v>152326196303052310</v>
      </c>
      <c r="D17" s="125" t="s">
        <v>59</v>
      </c>
      <c r="E17" s="108">
        <v>200</v>
      </c>
      <c r="F17" s="109" t="str">
        <f t="shared" si="1"/>
        <v>12</v>
      </c>
      <c r="G17" s="108" t="s">
        <v>17</v>
      </c>
      <c r="H17" s="109" t="s">
        <v>17</v>
      </c>
      <c r="I17" s="109" t="s">
        <v>18</v>
      </c>
      <c r="J17" s="109" t="s">
        <v>60</v>
      </c>
      <c r="K17" s="109" t="s">
        <v>18</v>
      </c>
      <c r="L17" s="109" t="s">
        <v>18</v>
      </c>
      <c r="M17" s="118" t="s">
        <v>20</v>
      </c>
    </row>
    <row r="18" s="89" customFormat="1" ht="14.25" spans="1:13">
      <c r="A18" s="108">
        <v>15</v>
      </c>
      <c r="B18" s="71" t="s">
        <v>61</v>
      </c>
      <c r="C18" s="72" t="str">
        <f>"150525196303050027"</f>
        <v>150525196303050027</v>
      </c>
      <c r="D18" s="125" t="s">
        <v>62</v>
      </c>
      <c r="E18" s="108">
        <v>200</v>
      </c>
      <c r="F18" s="71" t="str">
        <f>"3"</f>
        <v>3</v>
      </c>
      <c r="G18" s="108" t="s">
        <v>17</v>
      </c>
      <c r="H18" s="109" t="s">
        <v>17</v>
      </c>
      <c r="I18" s="109" t="s">
        <v>18</v>
      </c>
      <c r="J18" s="71" t="s">
        <v>60</v>
      </c>
      <c r="K18" s="109" t="s">
        <v>18</v>
      </c>
      <c r="L18" s="109" t="s">
        <v>18</v>
      </c>
      <c r="M18" s="118" t="s">
        <v>20</v>
      </c>
    </row>
    <row r="19" s="89" customFormat="1" ht="14.25" spans="1:13">
      <c r="A19" s="108">
        <v>16</v>
      </c>
      <c r="B19" s="109" t="s">
        <v>63</v>
      </c>
      <c r="C19" s="110" t="str">
        <f>"152326196303052580"</f>
        <v>152326196303052580</v>
      </c>
      <c r="D19" s="125" t="s">
        <v>64</v>
      </c>
      <c r="E19" s="108">
        <v>200</v>
      </c>
      <c r="F19" s="109" t="str">
        <f>"12"</f>
        <v>12</v>
      </c>
      <c r="G19" s="108" t="s">
        <v>17</v>
      </c>
      <c r="H19" s="71" t="s">
        <v>17</v>
      </c>
      <c r="I19" s="109" t="s">
        <v>18</v>
      </c>
      <c r="J19" s="109" t="s">
        <v>65</v>
      </c>
      <c r="K19" s="109" t="s">
        <v>18</v>
      </c>
      <c r="L19" s="109" t="s">
        <v>18</v>
      </c>
      <c r="M19" s="118" t="s">
        <v>20</v>
      </c>
    </row>
    <row r="20" s="89" customFormat="1" ht="14.25" spans="1:13">
      <c r="A20" s="108">
        <v>17</v>
      </c>
      <c r="B20" s="109" t="s">
        <v>66</v>
      </c>
      <c r="C20" s="110" t="str">
        <f>"152326196303062287"</f>
        <v>152326196303062287</v>
      </c>
      <c r="D20" s="125" t="s">
        <v>67</v>
      </c>
      <c r="E20" s="108">
        <v>200</v>
      </c>
      <c r="F20" s="109" t="str">
        <f>"12"</f>
        <v>12</v>
      </c>
      <c r="G20" s="108" t="s">
        <v>17</v>
      </c>
      <c r="H20" s="109" t="s">
        <v>17</v>
      </c>
      <c r="I20" s="109" t="s">
        <v>18</v>
      </c>
      <c r="J20" s="109" t="s">
        <v>60</v>
      </c>
      <c r="K20" s="109" t="s">
        <v>18</v>
      </c>
      <c r="L20" s="109" t="s">
        <v>18</v>
      </c>
      <c r="M20" s="118" t="s">
        <v>20</v>
      </c>
    </row>
    <row r="21" s="89" customFormat="1" ht="14.25" spans="1:13">
      <c r="A21" s="108">
        <v>18</v>
      </c>
      <c r="B21" s="109" t="s">
        <v>68</v>
      </c>
      <c r="C21" s="110" t="str">
        <f>"152326196303062340"</f>
        <v>152326196303062340</v>
      </c>
      <c r="D21" s="125" t="s">
        <v>69</v>
      </c>
      <c r="E21" s="108">
        <v>200</v>
      </c>
      <c r="F21" s="109" t="str">
        <f>"12"</f>
        <v>12</v>
      </c>
      <c r="G21" s="108" t="s">
        <v>17</v>
      </c>
      <c r="H21" s="109" t="s">
        <v>17</v>
      </c>
      <c r="I21" s="109" t="s">
        <v>18</v>
      </c>
      <c r="J21" s="109" t="s">
        <v>26</v>
      </c>
      <c r="K21" s="109" t="s">
        <v>18</v>
      </c>
      <c r="L21" s="109" t="s">
        <v>18</v>
      </c>
      <c r="M21" s="118" t="s">
        <v>20</v>
      </c>
    </row>
    <row r="22" s="89" customFormat="1" ht="14.25" spans="1:13">
      <c r="A22" s="108">
        <v>19</v>
      </c>
      <c r="B22" s="109" t="s">
        <v>70</v>
      </c>
      <c r="C22" s="110" t="str">
        <f>"152326196303064282"</f>
        <v>152326196303064282</v>
      </c>
      <c r="D22" s="125" t="s">
        <v>71</v>
      </c>
      <c r="E22" s="108">
        <v>200</v>
      </c>
      <c r="F22" s="109" t="str">
        <f>"12"</f>
        <v>12</v>
      </c>
      <c r="G22" s="108" t="s">
        <v>17</v>
      </c>
      <c r="H22" s="71" t="s">
        <v>17</v>
      </c>
      <c r="I22" s="109" t="s">
        <v>18</v>
      </c>
      <c r="J22" s="109" t="s">
        <v>60</v>
      </c>
      <c r="K22" s="109" t="s">
        <v>18</v>
      </c>
      <c r="L22" s="109" t="s">
        <v>18</v>
      </c>
      <c r="M22" s="118" t="s">
        <v>20</v>
      </c>
    </row>
    <row r="23" s="41" customFormat="1" ht="14.25" spans="1:13">
      <c r="A23" s="108">
        <v>20</v>
      </c>
      <c r="B23" s="71" t="s">
        <v>72</v>
      </c>
      <c r="C23" s="72" t="str">
        <f>"152326196303072274"</f>
        <v>152326196303072274</v>
      </c>
      <c r="D23" s="126" t="s">
        <v>73</v>
      </c>
      <c r="E23" s="55">
        <v>200</v>
      </c>
      <c r="F23" s="71">
        <v>12</v>
      </c>
      <c r="G23" s="55" t="s">
        <v>17</v>
      </c>
      <c r="H23" s="71" t="s">
        <v>17</v>
      </c>
      <c r="I23" s="71" t="s">
        <v>18</v>
      </c>
      <c r="J23" s="71" t="s">
        <v>32</v>
      </c>
      <c r="K23" s="71" t="s">
        <v>18</v>
      </c>
      <c r="L23" s="71" t="s">
        <v>18</v>
      </c>
      <c r="M23" s="118" t="s">
        <v>20</v>
      </c>
    </row>
    <row r="24" s="89" customFormat="1" ht="14.25" spans="1:13">
      <c r="A24" s="108">
        <v>21</v>
      </c>
      <c r="B24" s="109" t="s">
        <v>74</v>
      </c>
      <c r="C24" s="110" t="str">
        <f>"152326196303074085"</f>
        <v>152326196303074085</v>
      </c>
      <c r="D24" s="125" t="s">
        <v>75</v>
      </c>
      <c r="E24" s="108">
        <v>200</v>
      </c>
      <c r="F24" s="109" t="str">
        <f t="shared" ref="F24:F26" si="2">"12"</f>
        <v>12</v>
      </c>
      <c r="G24" s="108" t="s">
        <v>17</v>
      </c>
      <c r="H24" s="71" t="s">
        <v>17</v>
      </c>
      <c r="I24" s="109" t="s">
        <v>18</v>
      </c>
      <c r="J24" s="109" t="s">
        <v>39</v>
      </c>
      <c r="K24" s="109" t="s">
        <v>18</v>
      </c>
      <c r="L24" s="109" t="s">
        <v>18</v>
      </c>
      <c r="M24" s="118" t="s">
        <v>20</v>
      </c>
    </row>
    <row r="25" s="89" customFormat="1" ht="14.25" spans="1:13">
      <c r="A25" s="108">
        <v>22</v>
      </c>
      <c r="B25" s="109" t="s">
        <v>76</v>
      </c>
      <c r="C25" s="110" t="s">
        <v>77</v>
      </c>
      <c r="D25" s="125" t="s">
        <v>78</v>
      </c>
      <c r="E25" s="108">
        <v>200</v>
      </c>
      <c r="F25" s="109" t="str">
        <f t="shared" si="2"/>
        <v>12</v>
      </c>
      <c r="G25" s="108" t="s">
        <v>17</v>
      </c>
      <c r="H25" s="109" t="s">
        <v>17</v>
      </c>
      <c r="I25" s="109" t="s">
        <v>18</v>
      </c>
      <c r="J25" s="109" t="s">
        <v>26</v>
      </c>
      <c r="K25" s="109" t="s">
        <v>18</v>
      </c>
      <c r="L25" s="109" t="s">
        <v>18</v>
      </c>
      <c r="M25" s="118" t="s">
        <v>20</v>
      </c>
    </row>
    <row r="26" s="89" customFormat="1" ht="14.25" spans="1:13">
      <c r="A26" s="108">
        <v>23</v>
      </c>
      <c r="B26" s="109" t="s">
        <v>79</v>
      </c>
      <c r="C26" s="110" t="str">
        <f>"152326196303082288"</f>
        <v>152326196303082288</v>
      </c>
      <c r="D26" s="125" t="s">
        <v>80</v>
      </c>
      <c r="E26" s="108">
        <v>200</v>
      </c>
      <c r="F26" s="109" t="str">
        <f t="shared" si="2"/>
        <v>12</v>
      </c>
      <c r="G26" s="108" t="s">
        <v>17</v>
      </c>
      <c r="H26" s="71" t="s">
        <v>17</v>
      </c>
      <c r="I26" s="109" t="s">
        <v>18</v>
      </c>
      <c r="J26" s="109" t="s">
        <v>81</v>
      </c>
      <c r="K26" s="109" t="s">
        <v>18</v>
      </c>
      <c r="L26" s="109" t="s">
        <v>18</v>
      </c>
      <c r="M26" s="118" t="s">
        <v>20</v>
      </c>
    </row>
    <row r="27" s="89" customFormat="1" ht="14.25" spans="1:13">
      <c r="A27" s="108">
        <v>24</v>
      </c>
      <c r="B27" s="109" t="s">
        <v>82</v>
      </c>
      <c r="C27" s="110" t="str">
        <f>"152326196303092291"</f>
        <v>152326196303092291</v>
      </c>
      <c r="D27" s="125" t="s">
        <v>83</v>
      </c>
      <c r="E27" s="108">
        <v>200</v>
      </c>
      <c r="F27" s="109" t="str">
        <f t="shared" ref="F27:F31" si="3">"12"</f>
        <v>12</v>
      </c>
      <c r="G27" s="108" t="s">
        <v>17</v>
      </c>
      <c r="H27" s="109" t="s">
        <v>17</v>
      </c>
      <c r="I27" s="109" t="s">
        <v>18</v>
      </c>
      <c r="J27" s="109" t="s">
        <v>84</v>
      </c>
      <c r="K27" s="109" t="s">
        <v>18</v>
      </c>
      <c r="L27" s="109" t="s">
        <v>18</v>
      </c>
      <c r="M27" s="118" t="s">
        <v>20</v>
      </c>
    </row>
    <row r="28" s="89" customFormat="1" ht="14.25" spans="1:13">
      <c r="A28" s="108">
        <v>25</v>
      </c>
      <c r="B28" s="109" t="s">
        <v>85</v>
      </c>
      <c r="C28" s="110" t="str">
        <f>"152326196303092822"</f>
        <v>152326196303092822</v>
      </c>
      <c r="D28" s="125" t="s">
        <v>86</v>
      </c>
      <c r="E28" s="108">
        <v>200</v>
      </c>
      <c r="F28" s="109" t="str">
        <f t="shared" si="3"/>
        <v>12</v>
      </c>
      <c r="G28" s="108" t="s">
        <v>17</v>
      </c>
      <c r="H28" s="71" t="s">
        <v>17</v>
      </c>
      <c r="I28" s="109" t="s">
        <v>18</v>
      </c>
      <c r="J28" s="109" t="s">
        <v>87</v>
      </c>
      <c r="K28" s="109" t="s">
        <v>18</v>
      </c>
      <c r="L28" s="109" t="s">
        <v>18</v>
      </c>
      <c r="M28" s="118" t="s">
        <v>20</v>
      </c>
    </row>
    <row r="29" s="89" customFormat="1" ht="14.25" spans="1:13">
      <c r="A29" s="108">
        <v>26</v>
      </c>
      <c r="B29" s="109" t="s">
        <v>88</v>
      </c>
      <c r="C29" s="110" t="str">
        <f>"152326196303094078"</f>
        <v>152326196303094078</v>
      </c>
      <c r="D29" s="125" t="s">
        <v>89</v>
      </c>
      <c r="E29" s="108">
        <v>200</v>
      </c>
      <c r="F29" s="109" t="str">
        <f t="shared" si="3"/>
        <v>12</v>
      </c>
      <c r="G29" s="108" t="s">
        <v>17</v>
      </c>
      <c r="H29" s="109" t="s">
        <v>17</v>
      </c>
      <c r="I29" s="109" t="s">
        <v>18</v>
      </c>
      <c r="J29" s="109" t="s">
        <v>45</v>
      </c>
      <c r="K29" s="109" t="s">
        <v>18</v>
      </c>
      <c r="L29" s="109" t="s">
        <v>18</v>
      </c>
      <c r="M29" s="118" t="s">
        <v>20</v>
      </c>
    </row>
    <row r="30" s="41" customFormat="1" ht="14.25" spans="1:13">
      <c r="A30" s="55">
        <v>27</v>
      </c>
      <c r="B30" s="71" t="s">
        <v>90</v>
      </c>
      <c r="C30" s="72" t="str">
        <f>"152326196303111202"</f>
        <v>152326196303111202</v>
      </c>
      <c r="D30" s="126" t="s">
        <v>91</v>
      </c>
      <c r="E30" s="55">
        <v>200</v>
      </c>
      <c r="F30" s="71" t="str">
        <f t="shared" si="3"/>
        <v>12</v>
      </c>
      <c r="G30" s="55" t="s">
        <v>17</v>
      </c>
      <c r="H30" s="71" t="s">
        <v>17</v>
      </c>
      <c r="I30" s="71" t="s">
        <v>18</v>
      </c>
      <c r="J30" s="71" t="s">
        <v>32</v>
      </c>
      <c r="K30" s="71" t="s">
        <v>18</v>
      </c>
      <c r="L30" s="71" t="s">
        <v>18</v>
      </c>
      <c r="M30" s="118" t="s">
        <v>20</v>
      </c>
    </row>
    <row r="31" s="89" customFormat="1" ht="14.25" spans="1:13">
      <c r="A31" s="108">
        <v>28</v>
      </c>
      <c r="B31" s="109" t="s">
        <v>92</v>
      </c>
      <c r="C31" s="110" t="str">
        <f>"152326196303112272"</f>
        <v>152326196303112272</v>
      </c>
      <c r="D31" s="125" t="s">
        <v>93</v>
      </c>
      <c r="E31" s="108">
        <v>200</v>
      </c>
      <c r="F31" s="109" t="str">
        <f t="shared" si="3"/>
        <v>12</v>
      </c>
      <c r="G31" s="108" t="s">
        <v>17</v>
      </c>
      <c r="H31" s="109" t="s">
        <v>17</v>
      </c>
      <c r="I31" s="109" t="s">
        <v>18</v>
      </c>
      <c r="J31" s="109" t="s">
        <v>81</v>
      </c>
      <c r="K31" s="109" t="s">
        <v>18</v>
      </c>
      <c r="L31" s="109" t="s">
        <v>18</v>
      </c>
      <c r="M31" s="118" t="s">
        <v>20</v>
      </c>
    </row>
    <row r="32" s="41" customFormat="1" ht="14.25" spans="1:13">
      <c r="A32" s="108">
        <v>29</v>
      </c>
      <c r="B32" s="71" t="s">
        <v>94</v>
      </c>
      <c r="C32" s="72" t="str">
        <f>"152326196303114083"</f>
        <v>152326196303114083</v>
      </c>
      <c r="D32" s="126" t="s">
        <v>95</v>
      </c>
      <c r="E32" s="55">
        <v>200</v>
      </c>
      <c r="F32" s="71" t="str">
        <f>"9"</f>
        <v>9</v>
      </c>
      <c r="G32" s="55" t="s">
        <v>17</v>
      </c>
      <c r="H32" s="71" t="s">
        <v>17</v>
      </c>
      <c r="I32" s="71" t="s">
        <v>18</v>
      </c>
      <c r="J32" s="71" t="s">
        <v>42</v>
      </c>
      <c r="K32" s="71" t="s">
        <v>18</v>
      </c>
      <c r="L32" s="71" t="s">
        <v>18</v>
      </c>
      <c r="M32" s="118" t="s">
        <v>20</v>
      </c>
    </row>
    <row r="33" s="89" customFormat="1" ht="14.25" spans="1:13">
      <c r="A33" s="108">
        <v>30</v>
      </c>
      <c r="B33" s="109" t="s">
        <v>96</v>
      </c>
      <c r="C33" s="110" t="str">
        <f>"152326196303124097"</f>
        <v>152326196303124097</v>
      </c>
      <c r="D33" s="125" t="s">
        <v>97</v>
      </c>
      <c r="E33" s="108">
        <v>200</v>
      </c>
      <c r="F33" s="109" t="str">
        <f>"12"</f>
        <v>12</v>
      </c>
      <c r="G33" s="108" t="s">
        <v>17</v>
      </c>
      <c r="H33" s="71" t="s">
        <v>17</v>
      </c>
      <c r="I33" s="109" t="s">
        <v>18</v>
      </c>
      <c r="J33" s="109" t="s">
        <v>42</v>
      </c>
      <c r="K33" s="109" t="s">
        <v>18</v>
      </c>
      <c r="L33" s="109" t="s">
        <v>18</v>
      </c>
      <c r="M33" s="118" t="s">
        <v>20</v>
      </c>
    </row>
    <row r="34" s="89" customFormat="1" ht="14.25" spans="1:13">
      <c r="A34" s="108">
        <v>31</v>
      </c>
      <c r="B34" s="109" t="s">
        <v>98</v>
      </c>
      <c r="C34" s="110" t="str">
        <f>"152326196303142308"</f>
        <v>152326196303142308</v>
      </c>
      <c r="D34" s="125" t="s">
        <v>99</v>
      </c>
      <c r="E34" s="108">
        <v>200</v>
      </c>
      <c r="F34" s="109" t="str">
        <f>"12"</f>
        <v>12</v>
      </c>
      <c r="G34" s="108" t="s">
        <v>17</v>
      </c>
      <c r="H34" s="71" t="s">
        <v>17</v>
      </c>
      <c r="I34" s="109" t="s">
        <v>18</v>
      </c>
      <c r="J34" s="109" t="s">
        <v>32</v>
      </c>
      <c r="K34" s="109" t="s">
        <v>18</v>
      </c>
      <c r="L34" s="109" t="s">
        <v>18</v>
      </c>
      <c r="M34" s="118" t="s">
        <v>20</v>
      </c>
    </row>
    <row r="35" s="89" customFormat="1" ht="14.25" spans="1:13">
      <c r="A35" s="108">
        <v>32</v>
      </c>
      <c r="B35" s="109" t="s">
        <v>100</v>
      </c>
      <c r="C35" s="110" t="str">
        <f>"152326196303152282"</f>
        <v>152326196303152282</v>
      </c>
      <c r="D35" s="125" t="s">
        <v>101</v>
      </c>
      <c r="E35" s="108">
        <v>200</v>
      </c>
      <c r="F35" s="109" t="str">
        <f>"12"</f>
        <v>12</v>
      </c>
      <c r="G35" s="108" t="s">
        <v>17</v>
      </c>
      <c r="H35" s="71" t="s">
        <v>17</v>
      </c>
      <c r="I35" s="109" t="s">
        <v>18</v>
      </c>
      <c r="J35" s="109" t="s">
        <v>102</v>
      </c>
      <c r="K35" s="109" t="s">
        <v>18</v>
      </c>
      <c r="L35" s="109" t="s">
        <v>18</v>
      </c>
      <c r="M35" s="118" t="s">
        <v>20</v>
      </c>
    </row>
    <row r="36" s="89" customFormat="1" ht="14.25" spans="1:13">
      <c r="A36" s="108">
        <v>33</v>
      </c>
      <c r="B36" s="109" t="s">
        <v>103</v>
      </c>
      <c r="C36" s="110" t="str">
        <f>"152326196303152581"</f>
        <v>152326196303152581</v>
      </c>
      <c r="D36" s="125" t="s">
        <v>104</v>
      </c>
      <c r="E36" s="108">
        <v>200</v>
      </c>
      <c r="F36" s="109" t="str">
        <f>"12"</f>
        <v>12</v>
      </c>
      <c r="G36" s="108" t="s">
        <v>17</v>
      </c>
      <c r="H36" s="109" t="s">
        <v>17</v>
      </c>
      <c r="I36" s="109" t="s">
        <v>18</v>
      </c>
      <c r="J36" s="109" t="s">
        <v>105</v>
      </c>
      <c r="K36" s="109" t="s">
        <v>18</v>
      </c>
      <c r="L36" s="109" t="s">
        <v>18</v>
      </c>
      <c r="M36" s="118" t="s">
        <v>20</v>
      </c>
    </row>
    <row r="37" s="89" customFormat="1" ht="14.25" spans="1:13">
      <c r="A37" s="108">
        <v>34</v>
      </c>
      <c r="B37" s="109" t="s">
        <v>106</v>
      </c>
      <c r="C37" s="110" t="s">
        <v>107</v>
      </c>
      <c r="D37" s="125" t="s">
        <v>108</v>
      </c>
      <c r="E37" s="108">
        <v>200</v>
      </c>
      <c r="F37" s="109" t="str">
        <f>"12"</f>
        <v>12</v>
      </c>
      <c r="G37" s="108" t="s">
        <v>17</v>
      </c>
      <c r="H37" s="71" t="s">
        <v>17</v>
      </c>
      <c r="I37" s="109" t="s">
        <v>18</v>
      </c>
      <c r="J37" s="109" t="s">
        <v>32</v>
      </c>
      <c r="K37" s="109" t="s">
        <v>18</v>
      </c>
      <c r="L37" s="109" t="s">
        <v>18</v>
      </c>
      <c r="M37" s="118" t="s">
        <v>20</v>
      </c>
    </row>
    <row r="38" s="89" customFormat="1" ht="14.25" spans="1:13">
      <c r="A38" s="108">
        <v>35</v>
      </c>
      <c r="B38" s="109" t="s">
        <v>109</v>
      </c>
      <c r="C38" s="110" t="str">
        <f>"152326196303162288"</f>
        <v>152326196303162288</v>
      </c>
      <c r="D38" s="125" t="s">
        <v>110</v>
      </c>
      <c r="E38" s="108">
        <v>200</v>
      </c>
      <c r="F38" s="109" t="str">
        <f>"12"</f>
        <v>12</v>
      </c>
      <c r="G38" s="108" t="s">
        <v>17</v>
      </c>
      <c r="H38" s="109" t="s">
        <v>17</v>
      </c>
      <c r="I38" s="109" t="s">
        <v>18</v>
      </c>
      <c r="J38" s="109" t="s">
        <v>111</v>
      </c>
      <c r="K38" s="109" t="s">
        <v>18</v>
      </c>
      <c r="L38" s="109" t="s">
        <v>18</v>
      </c>
      <c r="M38" s="118" t="s">
        <v>20</v>
      </c>
    </row>
    <row r="39" s="41" customFormat="1" ht="14.25" spans="1:13">
      <c r="A39" s="55">
        <v>36</v>
      </c>
      <c r="B39" s="71" t="s">
        <v>112</v>
      </c>
      <c r="C39" s="72" t="str">
        <f>"152326196303162296"</f>
        <v>152326196303162296</v>
      </c>
      <c r="D39" s="126" t="s">
        <v>113</v>
      </c>
      <c r="E39" s="55">
        <v>200</v>
      </c>
      <c r="F39" s="71" t="str">
        <f>"12"</f>
        <v>12</v>
      </c>
      <c r="G39" s="55" t="s">
        <v>17</v>
      </c>
      <c r="H39" s="71" t="s">
        <v>17</v>
      </c>
      <c r="I39" s="71" t="s">
        <v>18</v>
      </c>
      <c r="J39" s="71" t="s">
        <v>102</v>
      </c>
      <c r="K39" s="71" t="s">
        <v>18</v>
      </c>
      <c r="L39" s="71" t="s">
        <v>18</v>
      </c>
      <c r="M39" s="118" t="s">
        <v>20</v>
      </c>
    </row>
    <row r="40" s="89" customFormat="1" ht="14.25" spans="1:13">
      <c r="A40" s="108">
        <v>37</v>
      </c>
      <c r="B40" s="109" t="s">
        <v>114</v>
      </c>
      <c r="C40" s="110" t="str">
        <f>"152326196303162309"</f>
        <v>152326196303162309</v>
      </c>
      <c r="D40" s="125" t="s">
        <v>115</v>
      </c>
      <c r="E40" s="108">
        <v>200</v>
      </c>
      <c r="F40" s="109" t="str">
        <f>"14"</f>
        <v>14</v>
      </c>
      <c r="G40" s="108" t="s">
        <v>17</v>
      </c>
      <c r="H40" s="109" t="s">
        <v>17</v>
      </c>
      <c r="I40" s="109" t="s">
        <v>18</v>
      </c>
      <c r="J40" s="109" t="s">
        <v>19</v>
      </c>
      <c r="K40" s="109" t="s">
        <v>18</v>
      </c>
      <c r="L40" s="109" t="s">
        <v>18</v>
      </c>
      <c r="M40" s="118" t="s">
        <v>20</v>
      </c>
    </row>
    <row r="41" s="41" customFormat="1" ht="14.25" spans="1:13">
      <c r="A41" s="108">
        <v>38</v>
      </c>
      <c r="B41" s="71" t="s">
        <v>116</v>
      </c>
      <c r="C41" s="72" t="str">
        <f>"152326196303162587"</f>
        <v>152326196303162587</v>
      </c>
      <c r="D41" s="126" t="s">
        <v>117</v>
      </c>
      <c r="E41" s="55">
        <v>200</v>
      </c>
      <c r="F41" s="71" t="str">
        <f>"12"</f>
        <v>12</v>
      </c>
      <c r="G41" s="55" t="s">
        <v>17</v>
      </c>
      <c r="H41" s="71" t="s">
        <v>17</v>
      </c>
      <c r="I41" s="71" t="s">
        <v>18</v>
      </c>
      <c r="J41" s="71" t="s">
        <v>65</v>
      </c>
      <c r="K41" s="71" t="s">
        <v>18</v>
      </c>
      <c r="L41" s="71" t="s">
        <v>18</v>
      </c>
      <c r="M41" s="118" t="s">
        <v>20</v>
      </c>
    </row>
    <row r="42" s="89" customFormat="1" ht="14.25" spans="1:13">
      <c r="A42" s="108">
        <v>39</v>
      </c>
      <c r="B42" s="109" t="s">
        <v>118</v>
      </c>
      <c r="C42" s="110" t="str">
        <f>"152326196303164080"</f>
        <v>152326196303164080</v>
      </c>
      <c r="D42" s="125" t="s">
        <v>119</v>
      </c>
      <c r="E42" s="108">
        <v>200</v>
      </c>
      <c r="F42" s="109" t="str">
        <f t="shared" ref="F42:F50" si="4">"12"</f>
        <v>12</v>
      </c>
      <c r="G42" s="108" t="s">
        <v>17</v>
      </c>
      <c r="H42" s="109" t="s">
        <v>17</v>
      </c>
      <c r="I42" s="109" t="s">
        <v>18</v>
      </c>
      <c r="J42" s="109" t="s">
        <v>23</v>
      </c>
      <c r="K42" s="109" t="s">
        <v>18</v>
      </c>
      <c r="L42" s="109" t="s">
        <v>18</v>
      </c>
      <c r="M42" s="118" t="s">
        <v>20</v>
      </c>
    </row>
    <row r="43" s="41" customFormat="1" ht="14.25" spans="1:13">
      <c r="A43" s="108">
        <v>40</v>
      </c>
      <c r="B43" s="71" t="s">
        <v>120</v>
      </c>
      <c r="C43" s="72" t="str">
        <f>"152326196303182828"</f>
        <v>152326196303182828</v>
      </c>
      <c r="D43" s="126" t="s">
        <v>121</v>
      </c>
      <c r="E43" s="55">
        <v>200</v>
      </c>
      <c r="F43" s="71">
        <v>12</v>
      </c>
      <c r="G43" s="55" t="s">
        <v>17</v>
      </c>
      <c r="H43" s="71" t="s">
        <v>17</v>
      </c>
      <c r="I43" s="71" t="s">
        <v>18</v>
      </c>
      <c r="J43" s="71" t="s">
        <v>122</v>
      </c>
      <c r="K43" s="71" t="s">
        <v>18</v>
      </c>
      <c r="L43" s="71" t="s">
        <v>18</v>
      </c>
      <c r="M43" s="118" t="s">
        <v>20</v>
      </c>
    </row>
    <row r="44" s="89" customFormat="1" ht="14.25" spans="1:13">
      <c r="A44" s="108">
        <v>41</v>
      </c>
      <c r="B44" s="109" t="s">
        <v>123</v>
      </c>
      <c r="C44" s="110" t="str">
        <f>"152326196303184081"</f>
        <v>152326196303184081</v>
      </c>
      <c r="D44" s="125" t="s">
        <v>124</v>
      </c>
      <c r="E44" s="108">
        <v>200</v>
      </c>
      <c r="F44" s="109" t="str">
        <f t="shared" si="4"/>
        <v>12</v>
      </c>
      <c r="G44" s="108" t="s">
        <v>17</v>
      </c>
      <c r="H44" s="109" t="s">
        <v>17</v>
      </c>
      <c r="I44" s="109" t="s">
        <v>18</v>
      </c>
      <c r="J44" s="109" t="s">
        <v>45</v>
      </c>
      <c r="K44" s="109" t="s">
        <v>18</v>
      </c>
      <c r="L44" s="109" t="s">
        <v>18</v>
      </c>
      <c r="M44" s="118" t="s">
        <v>20</v>
      </c>
    </row>
    <row r="45" s="89" customFormat="1" ht="14.25" spans="1:13">
      <c r="A45" s="108">
        <v>42</v>
      </c>
      <c r="B45" s="109" t="s">
        <v>125</v>
      </c>
      <c r="C45" s="110" t="str">
        <f>"152326196303192284"</f>
        <v>152326196303192284</v>
      </c>
      <c r="D45" s="125" t="s">
        <v>126</v>
      </c>
      <c r="E45" s="108">
        <v>200</v>
      </c>
      <c r="F45" s="109" t="str">
        <f t="shared" si="4"/>
        <v>12</v>
      </c>
      <c r="G45" s="108" t="s">
        <v>17</v>
      </c>
      <c r="H45" s="71" t="s">
        <v>17</v>
      </c>
      <c r="I45" s="109" t="s">
        <v>18</v>
      </c>
      <c r="J45" s="109" t="s">
        <v>53</v>
      </c>
      <c r="K45" s="109" t="s">
        <v>18</v>
      </c>
      <c r="L45" s="109" t="s">
        <v>18</v>
      </c>
      <c r="M45" s="118" t="s">
        <v>20</v>
      </c>
    </row>
    <row r="46" s="89" customFormat="1" ht="14.25" spans="1:13">
      <c r="A46" s="108">
        <v>43</v>
      </c>
      <c r="B46" s="109" t="s">
        <v>127</v>
      </c>
      <c r="C46" s="110" t="str">
        <f>"152326196303192575"</f>
        <v>152326196303192575</v>
      </c>
      <c r="D46" s="125" t="s">
        <v>128</v>
      </c>
      <c r="E46" s="108">
        <v>200</v>
      </c>
      <c r="F46" s="109" t="str">
        <f t="shared" si="4"/>
        <v>12</v>
      </c>
      <c r="G46" s="108" t="s">
        <v>17</v>
      </c>
      <c r="H46" s="109" t="s">
        <v>17</v>
      </c>
      <c r="I46" s="109" t="s">
        <v>18</v>
      </c>
      <c r="J46" s="109" t="s">
        <v>65</v>
      </c>
      <c r="K46" s="109" t="s">
        <v>18</v>
      </c>
      <c r="L46" s="109" t="s">
        <v>18</v>
      </c>
      <c r="M46" s="118" t="s">
        <v>20</v>
      </c>
    </row>
    <row r="47" s="89" customFormat="1" ht="14.25" spans="1:13">
      <c r="A47" s="108">
        <v>44</v>
      </c>
      <c r="B47" s="109" t="s">
        <v>129</v>
      </c>
      <c r="C47" s="110" t="str">
        <f>"152326196303194087"</f>
        <v>152326196303194087</v>
      </c>
      <c r="D47" s="125" t="s">
        <v>130</v>
      </c>
      <c r="E47" s="108">
        <v>200</v>
      </c>
      <c r="F47" s="109" t="str">
        <f t="shared" si="4"/>
        <v>12</v>
      </c>
      <c r="G47" s="108" t="s">
        <v>17</v>
      </c>
      <c r="H47" s="71" t="s">
        <v>17</v>
      </c>
      <c r="I47" s="109" t="s">
        <v>18</v>
      </c>
      <c r="J47" s="109" t="s">
        <v>50</v>
      </c>
      <c r="K47" s="109" t="s">
        <v>18</v>
      </c>
      <c r="L47" s="109" t="s">
        <v>18</v>
      </c>
      <c r="M47" s="118" t="s">
        <v>20</v>
      </c>
    </row>
    <row r="48" s="89" customFormat="1" ht="14.25" spans="1:13">
      <c r="A48" s="108">
        <v>45</v>
      </c>
      <c r="B48" s="109" t="s">
        <v>131</v>
      </c>
      <c r="C48" s="110" t="str">
        <f>"152326196303202286"</f>
        <v>152326196303202286</v>
      </c>
      <c r="D48" s="125" t="s">
        <v>132</v>
      </c>
      <c r="E48" s="108">
        <v>200</v>
      </c>
      <c r="F48" s="109" t="str">
        <f t="shared" si="4"/>
        <v>12</v>
      </c>
      <c r="G48" s="108" t="s">
        <v>17</v>
      </c>
      <c r="H48" s="109" t="s">
        <v>17</v>
      </c>
      <c r="I48" s="109" t="s">
        <v>18</v>
      </c>
      <c r="J48" s="109" t="s">
        <v>102</v>
      </c>
      <c r="K48" s="109" t="s">
        <v>18</v>
      </c>
      <c r="L48" s="109" t="s">
        <v>18</v>
      </c>
      <c r="M48" s="118" t="s">
        <v>20</v>
      </c>
    </row>
    <row r="49" s="89" customFormat="1" ht="14.25" spans="1:13">
      <c r="A49" s="108">
        <v>46</v>
      </c>
      <c r="B49" s="109" t="s">
        <v>133</v>
      </c>
      <c r="C49" s="110" t="str">
        <f>"152326196303202585"</f>
        <v>152326196303202585</v>
      </c>
      <c r="D49" s="125" t="s">
        <v>134</v>
      </c>
      <c r="E49" s="108">
        <v>200</v>
      </c>
      <c r="F49" s="109" t="str">
        <f t="shared" si="4"/>
        <v>12</v>
      </c>
      <c r="G49" s="108" t="s">
        <v>17</v>
      </c>
      <c r="H49" s="71" t="s">
        <v>17</v>
      </c>
      <c r="I49" s="109" t="s">
        <v>18</v>
      </c>
      <c r="J49" s="109" t="s">
        <v>135</v>
      </c>
      <c r="K49" s="109" t="s">
        <v>18</v>
      </c>
      <c r="L49" s="109" t="s">
        <v>18</v>
      </c>
      <c r="M49" s="118" t="s">
        <v>20</v>
      </c>
    </row>
    <row r="50" s="89" customFormat="1" ht="14.25" spans="1:13">
      <c r="A50" s="108">
        <v>47</v>
      </c>
      <c r="B50" s="109" t="s">
        <v>136</v>
      </c>
      <c r="C50" s="110" t="str">
        <f>"152326196303212281"</f>
        <v>152326196303212281</v>
      </c>
      <c r="D50" s="125" t="s">
        <v>137</v>
      </c>
      <c r="E50" s="108">
        <v>200</v>
      </c>
      <c r="F50" s="109" t="str">
        <f t="shared" si="4"/>
        <v>12</v>
      </c>
      <c r="G50" s="108" t="s">
        <v>17</v>
      </c>
      <c r="H50" s="109" t="s">
        <v>17</v>
      </c>
      <c r="I50" s="109" t="s">
        <v>18</v>
      </c>
      <c r="J50" s="109" t="s">
        <v>81</v>
      </c>
      <c r="K50" s="109" t="s">
        <v>18</v>
      </c>
      <c r="L50" s="109" t="s">
        <v>18</v>
      </c>
      <c r="M50" s="118" t="s">
        <v>20</v>
      </c>
    </row>
    <row r="51" s="89" customFormat="1" ht="14.25" spans="1:13">
      <c r="A51" s="108">
        <v>48</v>
      </c>
      <c r="B51" s="109" t="s">
        <v>138</v>
      </c>
      <c r="C51" s="110" t="str">
        <f>"152326196303232282"</f>
        <v>152326196303232282</v>
      </c>
      <c r="D51" s="125" t="s">
        <v>139</v>
      </c>
      <c r="E51" s="108">
        <v>200</v>
      </c>
      <c r="F51" s="109" t="str">
        <f t="shared" ref="F51:F53" si="5">"12"</f>
        <v>12</v>
      </c>
      <c r="G51" s="108" t="s">
        <v>17</v>
      </c>
      <c r="H51" s="71" t="s">
        <v>17</v>
      </c>
      <c r="I51" s="109" t="s">
        <v>18</v>
      </c>
      <c r="J51" s="109" t="s">
        <v>84</v>
      </c>
      <c r="K51" s="109" t="s">
        <v>18</v>
      </c>
      <c r="L51" s="109" t="s">
        <v>18</v>
      </c>
      <c r="M51" s="118" t="s">
        <v>20</v>
      </c>
    </row>
    <row r="52" s="89" customFormat="1" ht="14.25" spans="1:13">
      <c r="A52" s="108">
        <v>49</v>
      </c>
      <c r="B52" s="109" t="s">
        <v>140</v>
      </c>
      <c r="C52" s="110" t="str">
        <f>"152326196303232303"</f>
        <v>152326196303232303</v>
      </c>
      <c r="D52" s="125" t="s">
        <v>141</v>
      </c>
      <c r="E52" s="108">
        <v>200</v>
      </c>
      <c r="F52" s="109" t="str">
        <f t="shared" si="5"/>
        <v>12</v>
      </c>
      <c r="G52" s="108" t="s">
        <v>17</v>
      </c>
      <c r="H52" s="109" t="s">
        <v>17</v>
      </c>
      <c r="I52" s="109" t="s">
        <v>18</v>
      </c>
      <c r="J52" s="109" t="s">
        <v>19</v>
      </c>
      <c r="K52" s="109" t="s">
        <v>18</v>
      </c>
      <c r="L52" s="109" t="s">
        <v>18</v>
      </c>
      <c r="M52" s="118" t="s">
        <v>20</v>
      </c>
    </row>
    <row r="53" s="89" customFormat="1" ht="14.25" spans="1:13">
      <c r="A53" s="108">
        <v>50</v>
      </c>
      <c r="B53" s="109" t="s">
        <v>142</v>
      </c>
      <c r="C53" s="110" t="s">
        <v>143</v>
      </c>
      <c r="D53" s="125" t="s">
        <v>144</v>
      </c>
      <c r="E53" s="108">
        <v>200</v>
      </c>
      <c r="F53" s="109" t="str">
        <f t="shared" si="5"/>
        <v>12</v>
      </c>
      <c r="G53" s="108" t="s">
        <v>17</v>
      </c>
      <c r="H53" s="71" t="s">
        <v>17</v>
      </c>
      <c r="I53" s="109" t="s">
        <v>18</v>
      </c>
      <c r="J53" s="109" t="s">
        <v>26</v>
      </c>
      <c r="K53" s="109" t="s">
        <v>18</v>
      </c>
      <c r="L53" s="109" t="s">
        <v>18</v>
      </c>
      <c r="M53" s="118" t="s">
        <v>20</v>
      </c>
    </row>
    <row r="54" s="89" customFormat="1" ht="14.25" spans="1:13">
      <c r="A54" s="108">
        <v>51</v>
      </c>
      <c r="B54" s="109" t="s">
        <v>145</v>
      </c>
      <c r="C54" s="110" t="str">
        <f>"152326196303242296"</f>
        <v>152326196303242296</v>
      </c>
      <c r="D54" s="125" t="s">
        <v>146</v>
      </c>
      <c r="E54" s="108">
        <v>200</v>
      </c>
      <c r="F54" s="109" t="str">
        <f>"14"</f>
        <v>14</v>
      </c>
      <c r="G54" s="108" t="s">
        <v>17</v>
      </c>
      <c r="H54" s="109" t="s">
        <v>17</v>
      </c>
      <c r="I54" s="109" t="s">
        <v>18</v>
      </c>
      <c r="J54" s="109" t="s">
        <v>19</v>
      </c>
      <c r="K54" s="109" t="s">
        <v>18</v>
      </c>
      <c r="L54" s="109" t="s">
        <v>18</v>
      </c>
      <c r="M54" s="118" t="s">
        <v>20</v>
      </c>
    </row>
    <row r="55" s="41" customFormat="1" ht="14.25" spans="1:13">
      <c r="A55" s="108">
        <v>52</v>
      </c>
      <c r="B55" s="71" t="s">
        <v>147</v>
      </c>
      <c r="C55" s="72" t="str">
        <f>"152326196303242587"</f>
        <v>152326196303242587</v>
      </c>
      <c r="D55" s="126" t="s">
        <v>148</v>
      </c>
      <c r="E55" s="55">
        <v>200</v>
      </c>
      <c r="F55" s="71" t="str">
        <f>"10"</f>
        <v>10</v>
      </c>
      <c r="G55" s="55" t="s">
        <v>17</v>
      </c>
      <c r="H55" s="71" t="s">
        <v>17</v>
      </c>
      <c r="I55" s="71" t="s">
        <v>18</v>
      </c>
      <c r="J55" s="71" t="s">
        <v>65</v>
      </c>
      <c r="K55" s="71" t="s">
        <v>18</v>
      </c>
      <c r="L55" s="71" t="s">
        <v>18</v>
      </c>
      <c r="M55" s="118" t="s">
        <v>20</v>
      </c>
    </row>
    <row r="56" s="89" customFormat="1" ht="14.25" spans="1:13">
      <c r="A56" s="108">
        <v>53</v>
      </c>
      <c r="B56" s="109" t="s">
        <v>149</v>
      </c>
      <c r="C56" s="110" t="str">
        <f>"152326196303272276"</f>
        <v>152326196303272276</v>
      </c>
      <c r="D56" s="125" t="s">
        <v>150</v>
      </c>
      <c r="E56" s="108">
        <v>200</v>
      </c>
      <c r="F56" s="109" t="str">
        <f t="shared" ref="F56:F60" si="6">"12"</f>
        <v>12</v>
      </c>
      <c r="G56" s="108" t="s">
        <v>17</v>
      </c>
      <c r="H56" s="109" t="s">
        <v>17</v>
      </c>
      <c r="I56" s="109" t="s">
        <v>18</v>
      </c>
      <c r="J56" s="109" t="s">
        <v>151</v>
      </c>
      <c r="K56" s="109" t="s">
        <v>18</v>
      </c>
      <c r="L56" s="109" t="s">
        <v>18</v>
      </c>
      <c r="M56" s="118" t="s">
        <v>20</v>
      </c>
    </row>
    <row r="57" s="89" customFormat="1" ht="14.25" spans="1:13">
      <c r="A57" s="108">
        <v>54</v>
      </c>
      <c r="B57" s="109" t="s">
        <v>152</v>
      </c>
      <c r="C57" s="110" t="str">
        <f>"152326196303282271"</f>
        <v>152326196303282271</v>
      </c>
      <c r="D57" s="125" t="s">
        <v>153</v>
      </c>
      <c r="E57" s="108">
        <v>200</v>
      </c>
      <c r="F57" s="109" t="str">
        <f t="shared" si="6"/>
        <v>12</v>
      </c>
      <c r="G57" s="108" t="s">
        <v>17</v>
      </c>
      <c r="H57" s="109" t="s">
        <v>17</v>
      </c>
      <c r="I57" s="109" t="s">
        <v>18</v>
      </c>
      <c r="J57" s="109" t="s">
        <v>60</v>
      </c>
      <c r="K57" s="109" t="s">
        <v>18</v>
      </c>
      <c r="L57" s="109" t="s">
        <v>18</v>
      </c>
      <c r="M57" s="118" t="s">
        <v>20</v>
      </c>
    </row>
    <row r="58" s="89" customFormat="1" ht="14.25" spans="1:13">
      <c r="A58" s="108">
        <v>55</v>
      </c>
      <c r="B58" s="109" t="s">
        <v>154</v>
      </c>
      <c r="C58" s="110" t="str">
        <f>"152326196303284082"</f>
        <v>152326196303284082</v>
      </c>
      <c r="D58" s="125" t="s">
        <v>155</v>
      </c>
      <c r="E58" s="108">
        <v>200</v>
      </c>
      <c r="F58" s="109" t="str">
        <f>"15"</f>
        <v>15</v>
      </c>
      <c r="G58" s="108" t="s">
        <v>17</v>
      </c>
      <c r="H58" s="71" t="s">
        <v>17</v>
      </c>
      <c r="I58" s="109" t="s">
        <v>18</v>
      </c>
      <c r="J58" s="109" t="s">
        <v>39</v>
      </c>
      <c r="K58" s="109" t="s">
        <v>18</v>
      </c>
      <c r="L58" s="109" t="s">
        <v>18</v>
      </c>
      <c r="M58" s="118" t="s">
        <v>20</v>
      </c>
    </row>
    <row r="59" s="89" customFormat="1" ht="14.25" spans="1:13">
      <c r="A59" s="108">
        <v>56</v>
      </c>
      <c r="B59" s="109" t="s">
        <v>156</v>
      </c>
      <c r="C59" s="110" t="str">
        <f>"152326196303292293"</f>
        <v>152326196303292293</v>
      </c>
      <c r="D59" s="125" t="s">
        <v>157</v>
      </c>
      <c r="E59" s="108">
        <v>200</v>
      </c>
      <c r="F59" s="109" t="str">
        <f t="shared" si="6"/>
        <v>12</v>
      </c>
      <c r="G59" s="108" t="s">
        <v>17</v>
      </c>
      <c r="H59" s="109" t="s">
        <v>17</v>
      </c>
      <c r="I59" s="109" t="s">
        <v>18</v>
      </c>
      <c r="J59" s="109" t="s">
        <v>81</v>
      </c>
      <c r="K59" s="109" t="s">
        <v>18</v>
      </c>
      <c r="L59" s="109" t="s">
        <v>18</v>
      </c>
      <c r="M59" s="118" t="s">
        <v>20</v>
      </c>
    </row>
    <row r="60" s="89" customFormat="1" ht="14.25" spans="1:13">
      <c r="A60" s="108">
        <v>57</v>
      </c>
      <c r="B60" s="109" t="s">
        <v>158</v>
      </c>
      <c r="C60" s="110" t="str">
        <f>"152326196303294088"</f>
        <v>152326196303294088</v>
      </c>
      <c r="D60" s="125" t="s">
        <v>159</v>
      </c>
      <c r="E60" s="108">
        <v>200</v>
      </c>
      <c r="F60" s="109" t="str">
        <f t="shared" si="6"/>
        <v>12</v>
      </c>
      <c r="G60" s="108" t="s">
        <v>17</v>
      </c>
      <c r="H60" s="71" t="s">
        <v>17</v>
      </c>
      <c r="I60" s="109" t="s">
        <v>18</v>
      </c>
      <c r="J60" s="109" t="s">
        <v>23</v>
      </c>
      <c r="K60" s="109" t="s">
        <v>18</v>
      </c>
      <c r="L60" s="109" t="s">
        <v>18</v>
      </c>
      <c r="M60" s="118" t="s">
        <v>20</v>
      </c>
    </row>
    <row r="61" s="41" customFormat="1" ht="14.25" spans="1:13">
      <c r="A61" s="108">
        <v>58</v>
      </c>
      <c r="B61" s="71" t="s">
        <v>160</v>
      </c>
      <c r="C61" s="72" t="str">
        <f>"152326196303294109"</f>
        <v>152326196303294109</v>
      </c>
      <c r="D61" s="126" t="s">
        <v>161</v>
      </c>
      <c r="E61" s="55">
        <v>200</v>
      </c>
      <c r="F61" s="71" t="str">
        <f>"5"</f>
        <v>5</v>
      </c>
      <c r="G61" s="55" t="s">
        <v>17</v>
      </c>
      <c r="H61" s="71" t="s">
        <v>17</v>
      </c>
      <c r="I61" s="71" t="s">
        <v>18</v>
      </c>
      <c r="J61" s="71" t="s">
        <v>39</v>
      </c>
      <c r="K61" s="71" t="s">
        <v>18</v>
      </c>
      <c r="L61" s="71" t="s">
        <v>18</v>
      </c>
      <c r="M61" s="118" t="s">
        <v>20</v>
      </c>
    </row>
    <row r="62" s="89" customFormat="1" ht="18" customHeight="1" spans="1:13">
      <c r="A62" s="108">
        <v>59</v>
      </c>
      <c r="B62" s="109" t="s">
        <v>162</v>
      </c>
      <c r="C62" s="110" t="str">
        <f>"152326196303294125"</f>
        <v>152326196303294125</v>
      </c>
      <c r="D62" s="125" t="s">
        <v>163</v>
      </c>
      <c r="E62" s="108">
        <v>200</v>
      </c>
      <c r="F62" s="109" t="str">
        <f>"12"</f>
        <v>12</v>
      </c>
      <c r="G62" s="108" t="s">
        <v>17</v>
      </c>
      <c r="H62" s="71" t="s">
        <v>17</v>
      </c>
      <c r="I62" s="109" t="s">
        <v>18</v>
      </c>
      <c r="J62" s="109" t="s">
        <v>50</v>
      </c>
      <c r="K62" s="109" t="s">
        <v>18</v>
      </c>
      <c r="L62" s="109" t="s">
        <v>18</v>
      </c>
      <c r="M62" s="118" t="s">
        <v>20</v>
      </c>
    </row>
    <row r="63" s="91" customFormat="1" ht="16" customHeight="1" spans="1:14">
      <c r="A63" s="108">
        <v>60</v>
      </c>
      <c r="B63" s="71" t="s">
        <v>164</v>
      </c>
      <c r="C63" s="72" t="str">
        <f>"152326196302022312"</f>
        <v>152326196302022312</v>
      </c>
      <c r="D63" s="127" t="s">
        <v>165</v>
      </c>
      <c r="E63" s="72" t="s">
        <v>166</v>
      </c>
      <c r="F63" s="71">
        <v>12</v>
      </c>
      <c r="G63" s="71" t="s">
        <v>17</v>
      </c>
      <c r="H63" s="71" t="s">
        <v>17</v>
      </c>
      <c r="I63" s="71" t="s">
        <v>18</v>
      </c>
      <c r="J63" s="71" t="s">
        <v>19</v>
      </c>
      <c r="K63" s="71" t="s">
        <v>18</v>
      </c>
      <c r="L63" s="71" t="s">
        <v>18</v>
      </c>
      <c r="M63" s="118" t="s">
        <v>20</v>
      </c>
      <c r="N63" s="119"/>
    </row>
    <row r="64" s="91" customFormat="1" ht="16" customHeight="1" spans="1:14">
      <c r="A64" s="108">
        <v>61</v>
      </c>
      <c r="B64" s="71" t="s">
        <v>167</v>
      </c>
      <c r="C64" s="72" t="str">
        <f>"152326196302162286"</f>
        <v>152326196302162286</v>
      </c>
      <c r="D64" s="127" t="s">
        <v>168</v>
      </c>
      <c r="E64" s="72" t="s">
        <v>166</v>
      </c>
      <c r="F64" s="71">
        <v>12</v>
      </c>
      <c r="G64" s="71" t="s">
        <v>17</v>
      </c>
      <c r="H64" s="71" t="s">
        <v>17</v>
      </c>
      <c r="I64" s="71" t="s">
        <v>18</v>
      </c>
      <c r="J64" s="71" t="s">
        <v>19</v>
      </c>
      <c r="K64" s="71" t="s">
        <v>18</v>
      </c>
      <c r="L64" s="71" t="s">
        <v>18</v>
      </c>
      <c r="M64" s="118" t="s">
        <v>20</v>
      </c>
      <c r="N64" s="119"/>
    </row>
    <row r="65" s="90" customFormat="1" ht="16" customHeight="1" spans="1:13">
      <c r="A65" s="108">
        <v>62</v>
      </c>
      <c r="B65" s="109" t="s">
        <v>169</v>
      </c>
      <c r="C65" s="110" t="str">
        <f>"152326196301262277"</f>
        <v>152326196301262277</v>
      </c>
      <c r="D65" s="127" t="s">
        <v>170</v>
      </c>
      <c r="E65" s="72" t="s">
        <v>166</v>
      </c>
      <c r="F65" s="71">
        <v>12</v>
      </c>
      <c r="G65" s="71" t="s">
        <v>17</v>
      </c>
      <c r="H65" s="109" t="s">
        <v>18</v>
      </c>
      <c r="I65" s="109" t="s">
        <v>18</v>
      </c>
      <c r="J65" s="109" t="s">
        <v>171</v>
      </c>
      <c r="K65" s="109" t="s">
        <v>18</v>
      </c>
      <c r="L65" s="71" t="s">
        <v>18</v>
      </c>
      <c r="M65" s="118" t="s">
        <v>20</v>
      </c>
    </row>
    <row r="66" s="91" customFormat="1" ht="16" customHeight="1" spans="1:14">
      <c r="A66" s="108">
        <v>63</v>
      </c>
      <c r="B66" s="71" t="s">
        <v>172</v>
      </c>
      <c r="C66" s="72" t="str">
        <f>"152326196302192274"</f>
        <v>152326196302192274</v>
      </c>
      <c r="D66" s="127" t="s">
        <v>173</v>
      </c>
      <c r="E66" s="72" t="s">
        <v>166</v>
      </c>
      <c r="F66" s="71">
        <v>12</v>
      </c>
      <c r="G66" s="71" t="s">
        <v>17</v>
      </c>
      <c r="H66" s="71" t="s">
        <v>17</v>
      </c>
      <c r="I66" s="71" t="s">
        <v>18</v>
      </c>
      <c r="J66" s="71" t="s">
        <v>19</v>
      </c>
      <c r="K66" s="71" t="s">
        <v>18</v>
      </c>
      <c r="L66" s="71" t="s">
        <v>18</v>
      </c>
      <c r="M66" s="118" t="s">
        <v>20</v>
      </c>
      <c r="N66" s="119"/>
    </row>
    <row r="67" s="92" customFormat="1" ht="16" customHeight="1" spans="1:14">
      <c r="A67" s="108">
        <v>64</v>
      </c>
      <c r="B67" s="71" t="s">
        <v>174</v>
      </c>
      <c r="C67" s="72" t="str">
        <f>"152326196302194093"</f>
        <v>152326196302194093</v>
      </c>
      <c r="D67" s="19" t="s">
        <v>175</v>
      </c>
      <c r="E67" s="72" t="s">
        <v>166</v>
      </c>
      <c r="F67" s="71">
        <v>12</v>
      </c>
      <c r="G67" s="71" t="s">
        <v>17</v>
      </c>
      <c r="H67" s="71" t="s">
        <v>17</v>
      </c>
      <c r="I67" s="71" t="s">
        <v>18</v>
      </c>
      <c r="J67" s="71" t="s">
        <v>50</v>
      </c>
      <c r="K67" s="71" t="s">
        <v>18</v>
      </c>
      <c r="L67" s="71" t="s">
        <v>18</v>
      </c>
      <c r="M67" s="118" t="s">
        <v>20</v>
      </c>
      <c r="N67" s="119"/>
    </row>
    <row r="68" s="92" customFormat="1" ht="14.25" spans="1:14">
      <c r="A68" s="108">
        <v>65</v>
      </c>
      <c r="B68" s="71" t="s">
        <v>176</v>
      </c>
      <c r="C68" s="72" t="str">
        <f>"152326196302282296"</f>
        <v>152326196302282296</v>
      </c>
      <c r="D68" s="126" t="s">
        <v>177</v>
      </c>
      <c r="E68" s="72" t="s">
        <v>166</v>
      </c>
      <c r="F68" s="71">
        <v>12</v>
      </c>
      <c r="G68" s="71" t="s">
        <v>17</v>
      </c>
      <c r="H68" s="71" t="s">
        <v>17</v>
      </c>
      <c r="I68" s="71" t="s">
        <v>18</v>
      </c>
      <c r="J68" s="71" t="s">
        <v>81</v>
      </c>
      <c r="K68" s="71" t="s">
        <v>18</v>
      </c>
      <c r="L68" s="71" t="s">
        <v>18</v>
      </c>
      <c r="M68" s="118" t="s">
        <v>20</v>
      </c>
      <c r="N68" s="119"/>
    </row>
    <row r="69" s="91" customFormat="1" ht="16" customHeight="1" spans="1:14">
      <c r="A69" s="108">
        <v>66</v>
      </c>
      <c r="B69" s="71" t="s">
        <v>178</v>
      </c>
      <c r="C69" s="72" t="str">
        <f>"152326196302124087"</f>
        <v>152326196302124087</v>
      </c>
      <c r="D69" s="127" t="s">
        <v>179</v>
      </c>
      <c r="E69" s="72" t="s">
        <v>166</v>
      </c>
      <c r="F69" s="71">
        <v>12</v>
      </c>
      <c r="G69" s="71" t="s">
        <v>17</v>
      </c>
      <c r="H69" s="71" t="s">
        <v>17</v>
      </c>
      <c r="I69" s="71" t="s">
        <v>18</v>
      </c>
      <c r="J69" s="71" t="s">
        <v>39</v>
      </c>
      <c r="K69" s="71" t="s">
        <v>18</v>
      </c>
      <c r="L69" s="71" t="s">
        <v>18</v>
      </c>
      <c r="M69" s="118" t="s">
        <v>20</v>
      </c>
      <c r="N69" s="119"/>
    </row>
    <row r="70" s="91" customFormat="1" ht="16" customHeight="1" spans="1:13">
      <c r="A70" s="108">
        <v>67</v>
      </c>
      <c r="B70" s="71" t="s">
        <v>180</v>
      </c>
      <c r="C70" s="72" t="str">
        <f>"152326196301302275"</f>
        <v>152326196301302275</v>
      </c>
      <c r="D70" s="127" t="s">
        <v>181</v>
      </c>
      <c r="E70" s="72" t="s">
        <v>166</v>
      </c>
      <c r="F70" s="71">
        <v>12</v>
      </c>
      <c r="G70" s="71" t="s">
        <v>17</v>
      </c>
      <c r="H70" s="71" t="s">
        <v>18</v>
      </c>
      <c r="I70" s="71" t="s">
        <v>18</v>
      </c>
      <c r="J70" s="71" t="s">
        <v>171</v>
      </c>
      <c r="K70" s="71" t="s">
        <v>18</v>
      </c>
      <c r="L70" s="71" t="s">
        <v>18</v>
      </c>
      <c r="M70" s="118" t="s">
        <v>20</v>
      </c>
    </row>
    <row r="71" s="91" customFormat="1" ht="15" customHeight="1" spans="1:14">
      <c r="A71" s="108">
        <v>68</v>
      </c>
      <c r="B71" s="71" t="s">
        <v>182</v>
      </c>
      <c r="C71" s="72" t="str">
        <f>"152326196302072272"</f>
        <v>152326196302072272</v>
      </c>
      <c r="D71" s="127" t="s">
        <v>183</v>
      </c>
      <c r="E71" s="72" t="s">
        <v>166</v>
      </c>
      <c r="F71" s="71">
        <v>12</v>
      </c>
      <c r="G71" s="71" t="s">
        <v>17</v>
      </c>
      <c r="H71" s="71" t="s">
        <v>17</v>
      </c>
      <c r="I71" s="71" t="s">
        <v>18</v>
      </c>
      <c r="J71" s="71" t="s">
        <v>81</v>
      </c>
      <c r="K71" s="71" t="s">
        <v>18</v>
      </c>
      <c r="L71" s="71" t="s">
        <v>18</v>
      </c>
      <c r="M71" s="118" t="s">
        <v>20</v>
      </c>
      <c r="N71" s="119"/>
    </row>
    <row r="72" s="91" customFormat="1" ht="16" customHeight="1" spans="1:13">
      <c r="A72" s="108">
        <v>69</v>
      </c>
      <c r="B72" s="71" t="s">
        <v>184</v>
      </c>
      <c r="C72" s="120" t="str">
        <f>"152326196301102839"</f>
        <v>152326196301102839</v>
      </c>
      <c r="D72" s="127" t="s">
        <v>185</v>
      </c>
      <c r="E72" s="72" t="s">
        <v>166</v>
      </c>
      <c r="F72" s="71">
        <v>12</v>
      </c>
      <c r="G72" s="71" t="s">
        <v>17</v>
      </c>
      <c r="H72" s="71" t="s">
        <v>18</v>
      </c>
      <c r="I72" s="71" t="s">
        <v>18</v>
      </c>
      <c r="J72" s="71" t="s">
        <v>186</v>
      </c>
      <c r="K72" s="71" t="s">
        <v>18</v>
      </c>
      <c r="L72" s="71" t="s">
        <v>18</v>
      </c>
      <c r="M72" s="118" t="s">
        <v>20</v>
      </c>
    </row>
    <row r="73" s="89" customFormat="1" ht="14.25" spans="1:13">
      <c r="A73" s="108">
        <v>70</v>
      </c>
      <c r="B73" s="108" t="s">
        <v>187</v>
      </c>
      <c r="C73" s="121" t="s">
        <v>188</v>
      </c>
      <c r="D73" s="125" t="s">
        <v>189</v>
      </c>
      <c r="E73" s="72" t="s">
        <v>166</v>
      </c>
      <c r="F73" s="71">
        <v>12</v>
      </c>
      <c r="G73" s="71" t="s">
        <v>17</v>
      </c>
      <c r="H73" s="71" t="s">
        <v>17</v>
      </c>
      <c r="I73" s="71" t="s">
        <v>18</v>
      </c>
      <c r="J73" s="109" t="s">
        <v>45</v>
      </c>
      <c r="K73" s="71" t="s">
        <v>18</v>
      </c>
      <c r="L73" s="71" t="s">
        <v>18</v>
      </c>
      <c r="M73" s="118" t="s">
        <v>20</v>
      </c>
    </row>
    <row r="74" s="93" customFormat="1" ht="14.25" spans="1:13">
      <c r="A74" s="108">
        <v>71</v>
      </c>
      <c r="B74" s="71" t="s">
        <v>190</v>
      </c>
      <c r="C74" s="112" t="s">
        <v>191</v>
      </c>
      <c r="D74" s="19" t="s">
        <v>192</v>
      </c>
      <c r="E74" s="122">
        <v>200</v>
      </c>
      <c r="F74" s="80">
        <v>11</v>
      </c>
      <c r="G74" s="80" t="s">
        <v>17</v>
      </c>
      <c r="H74" s="123" t="s">
        <v>18</v>
      </c>
      <c r="I74" s="123" t="s">
        <v>18</v>
      </c>
      <c r="J74" s="55" t="s">
        <v>57</v>
      </c>
      <c r="K74" s="124" t="s">
        <v>18</v>
      </c>
      <c r="L74" s="71" t="s">
        <v>18</v>
      </c>
      <c r="M74" s="118" t="s">
        <v>20</v>
      </c>
    </row>
    <row r="75" s="89" customFormat="1" ht="14.25" spans="1:13">
      <c r="A75" s="108">
        <v>72</v>
      </c>
      <c r="B75" s="108" t="s">
        <v>193</v>
      </c>
      <c r="C75" s="128" t="s">
        <v>194</v>
      </c>
      <c r="D75" s="125" t="s">
        <v>195</v>
      </c>
      <c r="E75" s="108">
        <v>200</v>
      </c>
      <c r="F75" s="108">
        <v>11</v>
      </c>
      <c r="G75" s="80" t="s">
        <v>17</v>
      </c>
      <c r="H75" s="123" t="s">
        <v>18</v>
      </c>
      <c r="I75" s="123" t="s">
        <v>18</v>
      </c>
      <c r="J75" s="108" t="s">
        <v>196</v>
      </c>
      <c r="K75" s="124" t="s">
        <v>18</v>
      </c>
      <c r="L75" s="71" t="s">
        <v>18</v>
      </c>
      <c r="M75" s="118" t="s">
        <v>20</v>
      </c>
    </row>
    <row r="76" ht="14.25" spans="1:7">
      <c r="A76" s="82" t="s">
        <v>197</v>
      </c>
      <c r="B76" s="82"/>
      <c r="C76" s="1"/>
      <c r="D76" s="8"/>
      <c r="E76" s="8"/>
      <c r="F76" s="1" t="s">
        <v>198</v>
      </c>
      <c r="G76" s="1"/>
    </row>
  </sheetData>
  <mergeCells count="4">
    <mergeCell ref="A1:M1"/>
    <mergeCell ref="A2:C2"/>
    <mergeCell ref="A76:C76"/>
    <mergeCell ref="F76:G76"/>
  </mergeCells>
  <pageMargins left="0.393055555555556" right="0.786805555555556" top="0.432638888888889" bottom="0.511805555555556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19" sqref="D19"/>
    </sheetView>
  </sheetViews>
  <sheetFormatPr defaultColWidth="9" defaultRowHeight="14.25"/>
  <cols>
    <col min="1" max="1" width="5.5" style="1" customWidth="1"/>
    <col min="2" max="2" width="17.375" style="1" customWidth="1"/>
    <col min="3" max="3" width="13.625" style="1" customWidth="1"/>
    <col min="4" max="4" width="21.75" style="8" customWidth="1"/>
    <col min="5" max="5" width="22.125" style="8" customWidth="1"/>
    <col min="6" max="6" width="7.875" style="1" customWidth="1"/>
    <col min="7" max="7" width="7.75" style="1" customWidth="1"/>
    <col min="8" max="8" width="29.375" style="1" customWidth="1"/>
    <col min="9" max="16384" width="9" style="1"/>
  </cols>
  <sheetData>
    <row r="1" ht="45" customHeight="1" spans="1:8">
      <c r="A1" s="5" t="s">
        <v>199</v>
      </c>
      <c r="B1" s="5"/>
      <c r="C1" s="5"/>
      <c r="D1" s="76"/>
      <c r="E1" s="76"/>
      <c r="F1" s="5"/>
      <c r="G1" s="5"/>
      <c r="H1" s="5"/>
    </row>
    <row r="2" ht="15.95" customHeight="1" spans="1:4">
      <c r="A2" s="5" t="s">
        <v>200</v>
      </c>
      <c r="B2" s="5"/>
      <c r="C2" s="5"/>
      <c r="D2" s="76"/>
    </row>
    <row r="3" ht="33" customHeight="1" spans="1:8">
      <c r="A3" s="9" t="s">
        <v>2</v>
      </c>
      <c r="B3" s="9" t="s">
        <v>11</v>
      </c>
      <c r="C3" s="9" t="s">
        <v>3</v>
      </c>
      <c r="D3" s="10" t="s">
        <v>4</v>
      </c>
      <c r="E3" s="10" t="s">
        <v>5</v>
      </c>
      <c r="F3" s="12" t="s">
        <v>12</v>
      </c>
      <c r="G3" s="12" t="s">
        <v>13</v>
      </c>
      <c r="H3" s="9" t="s">
        <v>14</v>
      </c>
    </row>
    <row r="4" ht="18" customHeight="1" spans="1:12">
      <c r="A4" s="9"/>
      <c r="B4" s="77"/>
      <c r="C4" s="77"/>
      <c r="D4" s="77"/>
      <c r="E4" s="78"/>
      <c r="F4" s="79"/>
      <c r="G4" s="80"/>
      <c r="H4" s="81"/>
      <c r="I4" s="83"/>
      <c r="J4" s="84"/>
      <c r="K4" s="85"/>
      <c r="L4" s="86"/>
    </row>
    <row r="5" ht="18" customHeight="1" spans="1:8">
      <c r="A5" s="9"/>
      <c r="B5" s="77"/>
      <c r="C5" s="71"/>
      <c r="D5" s="55"/>
      <c r="E5" s="78"/>
      <c r="F5" s="79"/>
      <c r="G5" s="80"/>
      <c r="H5" s="81"/>
    </row>
    <row r="6" customFormat="1" spans="1:13">
      <c r="A6" s="9"/>
      <c r="B6" s="55"/>
      <c r="C6" s="71"/>
      <c r="D6" s="55"/>
      <c r="E6" s="78"/>
      <c r="F6" s="79"/>
      <c r="G6" s="80"/>
      <c r="H6" s="81"/>
      <c r="I6" s="83"/>
      <c r="J6" s="87"/>
      <c r="K6" s="85"/>
      <c r="L6" s="86"/>
      <c r="M6" s="88"/>
    </row>
    <row r="7" ht="18" customHeight="1" spans="1:8">
      <c r="A7" s="9"/>
      <c r="B7" s="9"/>
      <c r="C7" s="9"/>
      <c r="D7" s="10"/>
      <c r="E7" s="10"/>
      <c r="F7" s="79"/>
      <c r="G7" s="80"/>
      <c r="H7" s="81"/>
    </row>
    <row r="8" ht="18" customHeight="1" spans="1:8">
      <c r="A8" s="9"/>
      <c r="B8" s="9"/>
      <c r="C8" s="9"/>
      <c r="D8" s="10"/>
      <c r="E8" s="10"/>
      <c r="F8" s="79"/>
      <c r="G8" s="80"/>
      <c r="H8" s="81"/>
    </row>
    <row r="9" ht="18" customHeight="1" spans="1:6">
      <c r="A9" s="82" t="s">
        <v>197</v>
      </c>
      <c r="B9" s="82"/>
      <c r="F9" s="1" t="s">
        <v>198</v>
      </c>
    </row>
    <row r="10" s="75" customFormat="1" ht="15.95" customHeight="1" spans="3:3">
      <c r="C10" s="75" t="s">
        <v>201</v>
      </c>
    </row>
    <row r="11" s="75" customFormat="1" ht="15.95" customHeight="1" spans="1:1">
      <c r="A11" s="75" t="s">
        <v>202</v>
      </c>
    </row>
    <row r="12" ht="15.95" customHeight="1"/>
  </sheetData>
  <mergeCells count="5">
    <mergeCell ref="A1:H1"/>
    <mergeCell ref="A2:D2"/>
    <mergeCell ref="A9:C9"/>
    <mergeCell ref="F9:G9"/>
    <mergeCell ref="A11:E11"/>
  </mergeCells>
  <pageMargins left="0.751388888888889" right="0.751388888888889" top="0.409027777777778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D9" sqref="D9"/>
    </sheetView>
  </sheetViews>
  <sheetFormatPr defaultColWidth="9" defaultRowHeight="13.5"/>
  <cols>
    <col min="1" max="1" width="5.375" style="2" customWidth="1"/>
    <col min="2" max="2" width="12.125" style="2" customWidth="1"/>
    <col min="3" max="4" width="21" style="38" customWidth="1"/>
    <col min="5" max="5" width="11.875" style="38" customWidth="1"/>
    <col min="6" max="6" width="8.75" style="38" customWidth="1"/>
    <col min="7" max="7" width="5.375" style="2" customWidth="1"/>
    <col min="8" max="8" width="8" style="2" customWidth="1"/>
    <col min="9" max="9" width="19" style="2" customWidth="1"/>
    <col min="10" max="10" width="15.5" style="2" customWidth="1"/>
    <col min="11" max="16384" width="9" style="2"/>
  </cols>
  <sheetData>
    <row r="1" ht="33.95" customHeight="1" spans="1:10">
      <c r="A1" s="43" t="s">
        <v>203</v>
      </c>
      <c r="B1" s="43"/>
      <c r="C1" s="44"/>
      <c r="D1" s="43"/>
      <c r="E1" s="43"/>
      <c r="F1" s="43"/>
      <c r="G1" s="43"/>
      <c r="H1" s="43"/>
      <c r="I1" s="43"/>
      <c r="J1" s="43"/>
    </row>
    <row r="2" ht="18.95" customHeight="1" spans="1:3">
      <c r="A2" s="47" t="s">
        <v>204</v>
      </c>
      <c r="B2" s="47"/>
      <c r="C2" s="48"/>
    </row>
    <row r="3" s="41" customFormat="1" ht="36" customHeight="1" spans="1:10">
      <c r="A3" s="55" t="s">
        <v>2</v>
      </c>
      <c r="B3" s="55" t="s">
        <v>3</v>
      </c>
      <c r="C3" s="56" t="s">
        <v>4</v>
      </c>
      <c r="D3" s="56" t="s">
        <v>5</v>
      </c>
      <c r="E3" s="56" t="s">
        <v>205</v>
      </c>
      <c r="F3" s="67" t="s">
        <v>9</v>
      </c>
      <c r="G3" s="68" t="s">
        <v>10</v>
      </c>
      <c r="H3" s="68" t="s">
        <v>12</v>
      </c>
      <c r="I3" s="68" t="s">
        <v>13</v>
      </c>
      <c r="J3" s="55" t="s">
        <v>14</v>
      </c>
    </row>
    <row r="4" s="41" customFormat="1" ht="18" customHeight="1" spans="1:10">
      <c r="A4" s="55"/>
      <c r="B4" s="20"/>
      <c r="C4" s="20"/>
      <c r="D4" s="20"/>
      <c r="E4" s="69"/>
      <c r="F4" s="69"/>
      <c r="G4" s="69"/>
      <c r="H4" s="69"/>
      <c r="I4" s="13"/>
      <c r="J4" s="55"/>
    </row>
    <row r="5" ht="18" customHeight="1" spans="1:10">
      <c r="A5" s="13"/>
      <c r="B5" s="55"/>
      <c r="C5" s="56"/>
      <c r="D5" s="70"/>
      <c r="E5" s="69"/>
      <c r="F5" s="69"/>
      <c r="G5" s="69"/>
      <c r="H5" s="69"/>
      <c r="I5" s="13"/>
      <c r="J5" s="55"/>
    </row>
    <row r="6" s="41" customFormat="1" ht="18" customHeight="1" spans="1:10">
      <c r="A6" s="55"/>
      <c r="B6" s="71"/>
      <c r="C6" s="72"/>
      <c r="D6" s="56"/>
      <c r="E6" s="56"/>
      <c r="F6" s="56"/>
      <c r="G6" s="55"/>
      <c r="H6" s="69"/>
      <c r="I6" s="20"/>
      <c r="J6" s="13"/>
    </row>
    <row r="7" s="41" customFormat="1" ht="18" customHeight="1" spans="1:10">
      <c r="A7" s="13"/>
      <c r="B7" s="13"/>
      <c r="C7" s="70"/>
      <c r="D7" s="70"/>
      <c r="E7" s="56"/>
      <c r="F7" s="56"/>
      <c r="G7" s="55"/>
      <c r="H7" s="69"/>
      <c r="I7" s="20"/>
      <c r="J7" s="13"/>
    </row>
    <row r="8" s="41" customFormat="1" ht="18" customHeight="1" spans="1:10">
      <c r="A8" s="55"/>
      <c r="B8" s="71"/>
      <c r="C8" s="72"/>
      <c r="D8" s="72"/>
      <c r="E8" s="56"/>
      <c r="F8" s="56"/>
      <c r="G8" s="55"/>
      <c r="I8" s="55"/>
      <c r="J8" s="55"/>
    </row>
    <row r="9" s="41" customFormat="1" ht="18" customHeight="1" spans="1:10">
      <c r="A9" s="55"/>
      <c r="B9" s="73"/>
      <c r="C9" s="74"/>
      <c r="D9" s="74"/>
      <c r="E9" s="56"/>
      <c r="F9" s="56"/>
      <c r="G9" s="55"/>
      <c r="H9" s="55"/>
      <c r="I9" s="55"/>
      <c r="J9" s="55"/>
    </row>
    <row r="10" spans="2:5">
      <c r="B10" s="2" t="s">
        <v>197</v>
      </c>
      <c r="E10" s="38" t="s">
        <v>198</v>
      </c>
    </row>
    <row r="11" spans="2:2">
      <c r="B11" s="2" t="s">
        <v>201</v>
      </c>
    </row>
    <row r="12" spans="2:2">
      <c r="B12" s="2" t="s">
        <v>206</v>
      </c>
    </row>
  </sheetData>
  <mergeCells count="2">
    <mergeCell ref="A1:J1"/>
    <mergeCell ref="A2:C2"/>
  </mergeCells>
  <pageMargins left="0.75" right="0.75" top="0.55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3"/>
  <sheetViews>
    <sheetView workbookViewId="0">
      <selection activeCell="A1" sqref="A1:H1"/>
    </sheetView>
  </sheetViews>
  <sheetFormatPr defaultColWidth="9" defaultRowHeight="13.5"/>
  <cols>
    <col min="1" max="1" width="5.25" style="41" customWidth="1"/>
    <col min="2" max="2" width="15.625" style="2" customWidth="1"/>
    <col min="3" max="3" width="10.5" style="2" customWidth="1"/>
    <col min="4" max="4" width="22.125" style="38" customWidth="1"/>
    <col min="5" max="5" width="22" style="4" customWidth="1"/>
    <col min="6" max="6" width="29.625" style="2" customWidth="1"/>
    <col min="7" max="7" width="9.625" style="2" customWidth="1"/>
    <col min="8" max="8" width="27.375" style="2" customWidth="1"/>
    <col min="9" max="16384" width="9" style="2"/>
  </cols>
  <sheetData>
    <row r="1" ht="33" customHeight="1" spans="1:8">
      <c r="A1" s="42" t="s">
        <v>207</v>
      </c>
      <c r="B1" s="43"/>
      <c r="C1" s="43"/>
      <c r="D1" s="44"/>
      <c r="E1" s="45"/>
      <c r="F1" s="43"/>
      <c r="G1" s="43"/>
      <c r="H1" s="43"/>
    </row>
    <row r="2" ht="15.95" customHeight="1" spans="1:4">
      <c r="A2" s="46" t="s">
        <v>208</v>
      </c>
      <c r="B2" s="47"/>
      <c r="C2" s="47"/>
      <c r="D2" s="48"/>
    </row>
    <row r="3" s="39" customFormat="1" ht="17.1" customHeight="1" spans="1:8">
      <c r="A3" s="49" t="s">
        <v>2</v>
      </c>
      <c r="B3" s="50" t="s">
        <v>11</v>
      </c>
      <c r="C3" s="50" t="s">
        <v>3</v>
      </c>
      <c r="D3" s="51" t="s">
        <v>4</v>
      </c>
      <c r="E3" s="52" t="s">
        <v>5</v>
      </c>
      <c r="F3" s="50" t="s">
        <v>209</v>
      </c>
      <c r="G3" s="50" t="s">
        <v>210</v>
      </c>
      <c r="H3" s="50" t="s">
        <v>14</v>
      </c>
    </row>
    <row r="4" s="39" customFormat="1" ht="17.1" customHeight="1" spans="1:40">
      <c r="A4" s="53">
        <v>1</v>
      </c>
      <c r="B4" s="54"/>
      <c r="C4" s="55"/>
      <c r="D4" s="56"/>
      <c r="E4" s="57"/>
      <c r="F4" s="58"/>
      <c r="G4" s="50"/>
      <c r="H4" s="59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</row>
    <row r="5" s="40" customFormat="1" ht="17.1" customHeight="1" spans="1:8">
      <c r="A5" s="53">
        <v>2</v>
      </c>
      <c r="B5" s="9"/>
      <c r="C5" s="9"/>
      <c r="D5" s="9"/>
      <c r="E5" s="10"/>
      <c r="F5" s="9"/>
      <c r="G5" s="49"/>
      <c r="H5" s="60"/>
    </row>
    <row r="6" s="40" customFormat="1" ht="17.1" customHeight="1" spans="1:8">
      <c r="A6" s="53">
        <v>3</v>
      </c>
      <c r="B6" s="9"/>
      <c r="C6" s="61"/>
      <c r="D6" s="61"/>
      <c r="E6" s="62"/>
      <c r="F6" s="58"/>
      <c r="G6" s="49"/>
      <c r="H6" s="60"/>
    </row>
    <row r="7" s="40" customFormat="1" ht="17.1" customHeight="1" spans="1:8">
      <c r="A7" s="53"/>
      <c r="B7" s="9"/>
      <c r="C7" s="61"/>
      <c r="D7" s="61"/>
      <c r="E7" s="62"/>
      <c r="F7" s="49"/>
      <c r="G7" s="49"/>
      <c r="H7" s="60"/>
    </row>
    <row r="8" s="40" customFormat="1" ht="17.1" customHeight="1" spans="1:8">
      <c r="A8" s="49"/>
      <c r="B8" s="9"/>
      <c r="C8" s="61"/>
      <c r="D8" s="61"/>
      <c r="E8" s="63"/>
      <c r="F8" s="49"/>
      <c r="G8" s="49"/>
      <c r="H8" s="60"/>
    </row>
    <row r="9" ht="17.1" customHeight="1" spans="1:6">
      <c r="A9" s="2" t="s">
        <v>197</v>
      </c>
      <c r="C9" s="64"/>
      <c r="E9" s="4" t="s">
        <v>198</v>
      </c>
      <c r="F9" s="64"/>
    </row>
    <row r="13" spans="5:6">
      <c r="E13" s="65"/>
      <c r="F13" s="65"/>
    </row>
  </sheetData>
  <mergeCells count="3">
    <mergeCell ref="A1:H1"/>
    <mergeCell ref="A2:D2"/>
    <mergeCell ref="A9:B9"/>
  </mergeCells>
  <pageMargins left="0.590277777777778" right="0.393055555555556" top="0.472222222222222" bottom="0.432638888888889" header="0.511805555555556" footer="0.511805555555556"/>
  <pageSetup paperSize="9" scale="9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11" sqref="I11"/>
    </sheetView>
  </sheetViews>
  <sheetFormatPr defaultColWidth="9" defaultRowHeight="13.5" outlineLevelCol="7"/>
  <cols>
    <col min="1" max="1" width="5" style="2" customWidth="1"/>
    <col min="2" max="2" width="16.25" style="2" customWidth="1"/>
    <col min="3" max="3" width="12.875" style="2" customWidth="1"/>
    <col min="4" max="4" width="21" style="3" customWidth="1"/>
    <col min="5" max="5" width="23.75" style="4" customWidth="1"/>
    <col min="6" max="6" width="8.875" customWidth="1"/>
    <col min="7" max="7" width="9.25" customWidth="1"/>
    <col min="8" max="8" width="20.75" customWidth="1"/>
  </cols>
  <sheetData>
    <row r="1" s="1" customFormat="1" ht="45" customHeight="1" spans="1:8">
      <c r="A1" s="5" t="s">
        <v>199</v>
      </c>
      <c r="B1" s="5"/>
      <c r="C1" s="5"/>
      <c r="D1" s="6"/>
      <c r="E1" s="7"/>
      <c r="F1" s="5"/>
      <c r="G1" s="5"/>
      <c r="H1" s="5"/>
    </row>
    <row r="2" s="1" customFormat="1" ht="15.95" customHeight="1" spans="1:5">
      <c r="A2" s="5" t="s">
        <v>200</v>
      </c>
      <c r="B2" s="5"/>
      <c r="C2" s="5"/>
      <c r="D2" s="7"/>
      <c r="E2" s="8"/>
    </row>
    <row r="3" s="1" customFormat="1" ht="33" customHeight="1" spans="1:8">
      <c r="A3" s="9" t="s">
        <v>2</v>
      </c>
      <c r="B3" s="9" t="s">
        <v>11</v>
      </c>
      <c r="C3" s="9" t="s">
        <v>3</v>
      </c>
      <c r="D3" s="10" t="s">
        <v>4</v>
      </c>
      <c r="E3" s="11" t="s">
        <v>5</v>
      </c>
      <c r="F3" s="12" t="s">
        <v>12</v>
      </c>
      <c r="G3" s="12" t="s">
        <v>13</v>
      </c>
      <c r="H3" s="9" t="s">
        <v>14</v>
      </c>
    </row>
    <row r="4" s="2" customFormat="1" ht="17" customHeight="1" spans="1:8">
      <c r="A4" s="13">
        <v>1</v>
      </c>
      <c r="B4" s="13" t="s">
        <v>211</v>
      </c>
      <c r="C4" s="14" t="s">
        <v>212</v>
      </c>
      <c r="D4" s="129" t="s">
        <v>213</v>
      </c>
      <c r="E4" s="130" t="s">
        <v>214</v>
      </c>
      <c r="F4" s="13" t="s">
        <v>18</v>
      </c>
      <c r="G4" s="13" t="s">
        <v>18</v>
      </c>
      <c r="H4" s="13"/>
    </row>
    <row r="5" customFormat="1" ht="17" customHeight="1" spans="1:8">
      <c r="A5" s="13">
        <v>2</v>
      </c>
      <c r="B5" s="13" t="s">
        <v>215</v>
      </c>
      <c r="C5" s="17" t="s">
        <v>216</v>
      </c>
      <c r="D5" s="18" t="s">
        <v>217</v>
      </c>
      <c r="E5" s="19" t="s">
        <v>218</v>
      </c>
      <c r="F5" s="13" t="s">
        <v>18</v>
      </c>
      <c r="G5" s="13" t="s">
        <v>18</v>
      </c>
      <c r="H5" s="20"/>
    </row>
    <row r="6" ht="17" customHeight="1" spans="1:8">
      <c r="A6" s="13">
        <v>3</v>
      </c>
      <c r="B6" s="21" t="s">
        <v>219</v>
      </c>
      <c r="C6" s="22" t="s">
        <v>220</v>
      </c>
      <c r="D6" s="23" t="s">
        <v>221</v>
      </c>
      <c r="E6" s="131" t="s">
        <v>222</v>
      </c>
      <c r="F6" s="13" t="s">
        <v>18</v>
      </c>
      <c r="G6" s="13" t="s">
        <v>18</v>
      </c>
      <c r="H6" s="20"/>
    </row>
    <row r="7" ht="17" customHeight="1" spans="1:8">
      <c r="A7" s="13">
        <v>4</v>
      </c>
      <c r="B7" s="21" t="s">
        <v>219</v>
      </c>
      <c r="C7" s="21" t="s">
        <v>223</v>
      </c>
      <c r="D7" s="132" t="s">
        <v>224</v>
      </c>
      <c r="E7" s="131" t="s">
        <v>225</v>
      </c>
      <c r="F7" s="13" t="s">
        <v>18</v>
      </c>
      <c r="G7" s="13" t="s">
        <v>18</v>
      </c>
      <c r="H7" s="20"/>
    </row>
    <row r="8" ht="17" customHeight="1" spans="1:8">
      <c r="A8" s="26">
        <v>5</v>
      </c>
      <c r="B8" s="26" t="s">
        <v>226</v>
      </c>
      <c r="C8" s="27" t="s">
        <v>227</v>
      </c>
      <c r="D8" s="28" t="s">
        <v>228</v>
      </c>
      <c r="E8" s="131" t="s">
        <v>229</v>
      </c>
      <c r="F8" s="13" t="s">
        <v>18</v>
      </c>
      <c r="G8" s="13" t="s">
        <v>18</v>
      </c>
      <c r="H8" s="29"/>
    </row>
    <row r="9" ht="17" customHeight="1" spans="1:8">
      <c r="A9" s="13">
        <v>6</v>
      </c>
      <c r="B9" s="13" t="s">
        <v>219</v>
      </c>
      <c r="C9" s="13" t="s">
        <v>230</v>
      </c>
      <c r="D9" s="30" t="s">
        <v>231</v>
      </c>
      <c r="E9" s="133" t="s">
        <v>232</v>
      </c>
      <c r="F9" s="13" t="s">
        <v>18</v>
      </c>
      <c r="G9" s="13" t="s">
        <v>18</v>
      </c>
      <c r="H9" s="20"/>
    </row>
    <row r="10" ht="17" customHeight="1" spans="1:8">
      <c r="A10" s="26">
        <v>7</v>
      </c>
      <c r="B10" s="13" t="s">
        <v>233</v>
      </c>
      <c r="C10" s="13" t="s">
        <v>234</v>
      </c>
      <c r="D10" s="32" t="s">
        <v>235</v>
      </c>
      <c r="E10" s="133" t="s">
        <v>236</v>
      </c>
      <c r="F10" s="13" t="s">
        <v>18</v>
      </c>
      <c r="G10" s="13" t="s">
        <v>18</v>
      </c>
      <c r="H10" s="20"/>
    </row>
    <row r="11" ht="17" customHeight="1" spans="1:8">
      <c r="A11" s="13">
        <v>8</v>
      </c>
      <c r="B11" s="33" t="s">
        <v>237</v>
      </c>
      <c r="C11" s="13" t="s">
        <v>238</v>
      </c>
      <c r="D11" s="34" t="s">
        <v>239</v>
      </c>
      <c r="E11" s="133" t="s">
        <v>240</v>
      </c>
      <c r="F11" s="13" t="s">
        <v>18</v>
      </c>
      <c r="G11" s="13" t="s">
        <v>18</v>
      </c>
      <c r="H11" s="20"/>
    </row>
    <row r="12" ht="17" customHeight="1" spans="1:8">
      <c r="A12" s="13">
        <v>9</v>
      </c>
      <c r="B12" s="35" t="s">
        <v>226</v>
      </c>
      <c r="C12" s="35" t="s">
        <v>241</v>
      </c>
      <c r="D12" s="132" t="s">
        <v>242</v>
      </c>
      <c r="E12" s="24" t="s">
        <v>243</v>
      </c>
      <c r="F12" s="13" t="s">
        <v>18</v>
      </c>
      <c r="G12" s="13" t="s">
        <v>18</v>
      </c>
      <c r="H12" s="20"/>
    </row>
    <row r="13" ht="17" customHeight="1" spans="1:8">
      <c r="A13" s="13">
        <v>13</v>
      </c>
      <c r="B13" s="13" t="s">
        <v>244</v>
      </c>
      <c r="C13" s="13" t="s">
        <v>245</v>
      </c>
      <c r="D13" s="32" t="s">
        <v>246</v>
      </c>
      <c r="E13" s="36" t="s">
        <v>247</v>
      </c>
      <c r="F13" s="13" t="s">
        <v>18</v>
      </c>
      <c r="G13" s="13" t="s">
        <v>18</v>
      </c>
      <c r="H13" s="20"/>
    </row>
    <row r="14" ht="17" customHeight="1" spans="1:8">
      <c r="A14" s="13">
        <v>14</v>
      </c>
      <c r="B14" s="13" t="s">
        <v>244</v>
      </c>
      <c r="C14" s="13" t="s">
        <v>248</v>
      </c>
      <c r="D14" s="32" t="s">
        <v>249</v>
      </c>
      <c r="E14" s="36" t="s">
        <v>250</v>
      </c>
      <c r="F14" s="13" t="s">
        <v>18</v>
      </c>
      <c r="G14" s="13" t="s">
        <v>18</v>
      </c>
      <c r="H14" s="20"/>
    </row>
    <row r="15" ht="17" customHeight="1" spans="1:8">
      <c r="A15" s="13">
        <v>15</v>
      </c>
      <c r="B15" s="13" t="s">
        <v>251</v>
      </c>
      <c r="C15" s="13" t="s">
        <v>230</v>
      </c>
      <c r="D15" s="32" t="s">
        <v>252</v>
      </c>
      <c r="E15" s="36" t="s">
        <v>232</v>
      </c>
      <c r="F15" s="13" t="s">
        <v>18</v>
      </c>
      <c r="G15" s="13" t="s">
        <v>18</v>
      </c>
      <c r="H15" s="20"/>
    </row>
    <row r="16" ht="17" customHeight="1" spans="1:8">
      <c r="A16" s="13">
        <v>16</v>
      </c>
      <c r="B16" s="13" t="s">
        <v>253</v>
      </c>
      <c r="C16" s="13" t="s">
        <v>254</v>
      </c>
      <c r="D16" s="32" t="s">
        <v>255</v>
      </c>
      <c r="E16" s="36" t="s">
        <v>256</v>
      </c>
      <c r="F16" s="13" t="s">
        <v>18</v>
      </c>
      <c r="G16" s="13" t="s">
        <v>18</v>
      </c>
      <c r="H16" s="20"/>
    </row>
    <row r="17" ht="17" customHeight="1" spans="1:8">
      <c r="A17" s="13">
        <v>17</v>
      </c>
      <c r="B17" s="13" t="s">
        <v>257</v>
      </c>
      <c r="C17" s="13" t="s">
        <v>258</v>
      </c>
      <c r="D17" s="32" t="s">
        <v>259</v>
      </c>
      <c r="E17" s="36" t="s">
        <v>260</v>
      </c>
      <c r="F17" s="13" t="s">
        <v>18</v>
      </c>
      <c r="G17" s="13" t="s">
        <v>18</v>
      </c>
      <c r="H17" s="20"/>
    </row>
    <row r="18" ht="17" customHeight="1" spans="1:8">
      <c r="A18" s="13">
        <v>18</v>
      </c>
      <c r="B18" s="13" t="s">
        <v>219</v>
      </c>
      <c r="C18" s="13" t="s">
        <v>220</v>
      </c>
      <c r="D18" s="32" t="s">
        <v>221</v>
      </c>
      <c r="E18" s="134" t="s">
        <v>222</v>
      </c>
      <c r="F18" s="13" t="s">
        <v>18</v>
      </c>
      <c r="G18" s="13" t="s">
        <v>18</v>
      </c>
      <c r="H18" s="20"/>
    </row>
    <row r="19" ht="17" customHeight="1" spans="1:8">
      <c r="A19" s="13">
        <v>19</v>
      </c>
      <c r="B19" s="13" t="s">
        <v>261</v>
      </c>
      <c r="C19" s="13" t="s">
        <v>262</v>
      </c>
      <c r="D19" s="32" t="s">
        <v>263</v>
      </c>
      <c r="E19" s="36" t="s">
        <v>264</v>
      </c>
      <c r="F19" s="13" t="s">
        <v>18</v>
      </c>
      <c r="G19" s="13" t="s">
        <v>18</v>
      </c>
      <c r="H19" s="20"/>
    </row>
    <row r="20" ht="17" customHeight="1" spans="1:8">
      <c r="A20" s="13">
        <v>20</v>
      </c>
      <c r="B20" s="13" t="s">
        <v>211</v>
      </c>
      <c r="C20" s="13" t="s">
        <v>265</v>
      </c>
      <c r="D20" s="32" t="s">
        <v>266</v>
      </c>
      <c r="E20" s="36" t="s">
        <v>267</v>
      </c>
      <c r="F20" s="13" t="s">
        <v>18</v>
      </c>
      <c r="G20" s="13" t="s">
        <v>18</v>
      </c>
      <c r="H20" s="20"/>
    </row>
    <row r="21" s="2" customFormat="1" ht="17.1" customHeight="1" spans="1:5">
      <c r="A21" s="2" t="s">
        <v>197</v>
      </c>
      <c r="D21" s="38"/>
      <c r="E21" s="4" t="s">
        <v>198</v>
      </c>
    </row>
  </sheetData>
  <mergeCells count="3">
    <mergeCell ref="A1:H1"/>
    <mergeCell ref="A2:D2"/>
    <mergeCell ref="A21:B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51年之后出生的、系统未暂停人员</vt:lpstr>
      <vt:lpstr>更改卡号</vt:lpstr>
      <vt:lpstr>51年之前出生的人员</vt:lpstr>
      <vt:lpstr>卡里少钱</vt:lpstr>
      <vt:lpstr>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2020-10-13T02:13:00Z</cp:lastPrinted>
  <dcterms:modified xsi:type="dcterms:W3CDTF">2023-04-10T02:57:33Z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C6BDA021D2774BD9B63EDF1E626E579F</vt:lpwstr>
  </property>
  <property fmtid="{D5CDD505-2E9C-101B-9397-08002B2CF9AE}" pid="4" name="KSOReadingLayout">
    <vt:bool>true</vt:bool>
  </property>
  <property fmtid="{D5CDD505-2E9C-101B-9397-08002B2CF9AE}" pid="5" name="commondata">
    <vt:lpwstr>eyJoZGlkIjoiNjgwNDI0NjBmMDhmYzk5MzE4NjZkZDI2MTE4ODVkYjAifQ==</vt:lpwstr>
  </property>
</Properties>
</file>