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712"/>
  </bookViews>
  <sheets>
    <sheet name="51年之后出生的、系统未暂停人员" sheetId="9" r:id="rId1"/>
  </sheets>
  <definedNames>
    <definedName name="_xlnm._FilterDatabase" localSheetId="0" hidden="1">'51年之后出生的、系统未暂停人员'!#REF!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<sst xmlns="http://schemas.openxmlformats.org/spreadsheetml/2006/main" count="554" uniqueCount="176">
  <si>
    <t>12月10日份待遇申请名单</t>
  </si>
  <si>
    <t xml:space="preserve">   所属乡镇：东明镇 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</si>
  <si>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</si>
  <si>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</si>
  <si>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</si>
  <si>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</si>
  <si>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</si>
  <si>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</si>
  <si>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</si>
  <si>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</si>
  <si>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</si>
  <si>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</si>
  <si>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</si>
  <si>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</si>
  <si>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</si>
  <si>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张维新</t>
  </si>
  <si>
    <t>6217370140504272048</t>
  </si>
  <si>
    <t>否</t>
  </si>
  <si>
    <t>是</t>
  </si>
  <si>
    <t>嘎查甸子村委会</t>
  </si>
  <si>
    <t>有待遇领取通知书</t>
  </si>
  <si>
    <t>宝莲</t>
  </si>
  <si>
    <t>6217370140500267158</t>
  </si>
  <si>
    <t>东哈日牙图嘎查</t>
  </si>
  <si>
    <t>张淑云</t>
  </si>
  <si>
    <t>6217370140500298724</t>
  </si>
  <si>
    <t>代筒村委会</t>
  </si>
  <si>
    <t>唐国义</t>
  </si>
  <si>
    <t>6217370140500295050</t>
  </si>
  <si>
    <t>北奈林村委会</t>
  </si>
  <si>
    <t>吴凤云</t>
  </si>
  <si>
    <t>6217370140500281241</t>
  </si>
  <si>
    <t>荣生村委会</t>
  </si>
  <si>
    <t>王秀枝</t>
  </si>
  <si>
    <t>6217370140500356647</t>
  </si>
  <si>
    <t>哈如拉甸子村委会</t>
  </si>
  <si>
    <t>于占财</t>
  </si>
  <si>
    <t>6217370140500430426</t>
  </si>
  <si>
    <t>小吉尔仁达朗村委会</t>
  </si>
  <si>
    <t>刘玉</t>
  </si>
  <si>
    <t>6217370140500269485</t>
  </si>
  <si>
    <t>浩特村委会</t>
  </si>
  <si>
    <t>高振学</t>
  </si>
  <si>
    <t>6217370140500351622</t>
  </si>
  <si>
    <t>上奈林村委会</t>
  </si>
  <si>
    <t>王久春</t>
  </si>
  <si>
    <t>6217370140501776850</t>
  </si>
  <si>
    <t>南奈林村委会</t>
  </si>
  <si>
    <t>刘占新</t>
  </si>
  <si>
    <t>6217370140500301601</t>
  </si>
  <si>
    <t>刘喜友</t>
  </si>
  <si>
    <t>6217370140501764419</t>
  </si>
  <si>
    <t>苏日格村委会</t>
  </si>
  <si>
    <t>王小东</t>
  </si>
  <si>
    <t>6217370140500418959</t>
  </si>
  <si>
    <t>塔布朗村委会</t>
  </si>
  <si>
    <t>武文花</t>
  </si>
  <si>
    <t>6217370140502551013</t>
  </si>
  <si>
    <t>兴发村委会</t>
  </si>
  <si>
    <t>吕桂华</t>
  </si>
  <si>
    <t>6217370140500272273</t>
  </si>
  <si>
    <t>东明村委会</t>
  </si>
  <si>
    <t>刘忠</t>
  </si>
  <si>
    <t>6217370140500346549</t>
  </si>
  <si>
    <t>东奈林村委会</t>
  </si>
  <si>
    <t>施祥</t>
  </si>
  <si>
    <t>6217370140501598213</t>
  </si>
  <si>
    <t>王永江</t>
  </si>
  <si>
    <t>6217370140502474760</t>
  </si>
  <si>
    <t>永胜村委会</t>
  </si>
  <si>
    <t>郭振清</t>
  </si>
  <si>
    <t>15232619631113229X</t>
  </si>
  <si>
    <t>6217370140503757296</t>
  </si>
  <si>
    <t>东升村委会</t>
  </si>
  <si>
    <t>王亚芝</t>
  </si>
  <si>
    <t>6217370140501781082</t>
  </si>
  <si>
    <t>东塔日牙图村委会</t>
  </si>
  <si>
    <t>狄淑芹</t>
  </si>
  <si>
    <t>152326196311132281</t>
  </si>
  <si>
    <t>6217370140502551021</t>
  </si>
  <si>
    <t>达木嘎筒村委会</t>
  </si>
  <si>
    <t>丁继凤</t>
  </si>
  <si>
    <t>6217370140500273735</t>
  </si>
  <si>
    <t>齐凤江</t>
  </si>
  <si>
    <t>6217370140502834898</t>
  </si>
  <si>
    <t>李桂清</t>
  </si>
  <si>
    <t>6217370140503919797</t>
  </si>
  <si>
    <t>尹宝荣</t>
  </si>
  <si>
    <t>6217370140501786503</t>
  </si>
  <si>
    <t>陈银良</t>
  </si>
  <si>
    <t>6217370140502551039</t>
  </si>
  <si>
    <t>大太吉白嘎查</t>
  </si>
  <si>
    <t>路俊明</t>
  </si>
  <si>
    <t>15232619631116227X</t>
  </si>
  <si>
    <t>6217370140501764450</t>
  </si>
  <si>
    <t>蒲子芹</t>
  </si>
  <si>
    <t>6217370140501766398</t>
  </si>
  <si>
    <t>郝国会</t>
  </si>
  <si>
    <t>6217370140502474778</t>
  </si>
  <si>
    <t>南塔村委会</t>
  </si>
  <si>
    <t>李艳华</t>
  </si>
  <si>
    <t>15232619631118230X</t>
  </si>
  <si>
    <t>6217370140500297510</t>
  </si>
  <si>
    <t>谭贵有</t>
  </si>
  <si>
    <t>6217370140502834906</t>
  </si>
  <si>
    <t>西哈日牙图村委会</t>
  </si>
  <si>
    <t>崔海军</t>
  </si>
  <si>
    <t>6217370140500308960</t>
  </si>
  <si>
    <t>王国琴</t>
  </si>
  <si>
    <t>6217370140500270004</t>
  </si>
  <si>
    <t>苏俊霞</t>
  </si>
  <si>
    <t>6217370140501771018</t>
  </si>
  <si>
    <t>干苏村委会</t>
  </si>
  <si>
    <t>孙玉田</t>
  </si>
  <si>
    <t>15232619631121229X</t>
  </si>
  <si>
    <t>6217370140503290413</t>
  </si>
  <si>
    <t>杨淑梅</t>
  </si>
  <si>
    <t>6217370140503417511</t>
  </si>
  <si>
    <t>李凤奎</t>
  </si>
  <si>
    <t>6217370140502474786</t>
  </si>
  <si>
    <t>何青发</t>
  </si>
  <si>
    <t>6217370140502474794</t>
  </si>
  <si>
    <t>高向国</t>
  </si>
  <si>
    <t>6217370140503359333</t>
  </si>
  <si>
    <t>东塔村委会</t>
  </si>
  <si>
    <t>姚福明</t>
  </si>
  <si>
    <t>6217370140501774335</t>
  </si>
  <si>
    <t>赵淑玲</t>
  </si>
  <si>
    <t>6217370140502551047</t>
  </si>
  <si>
    <t>姜全</t>
  </si>
  <si>
    <t>6217370140503917981</t>
  </si>
  <si>
    <t>单国兴</t>
  </si>
  <si>
    <t>6217370140500422183</t>
  </si>
  <si>
    <t>崔晓杰</t>
  </si>
  <si>
    <t>6217370140504098104</t>
  </si>
  <si>
    <t>冯有军</t>
  </si>
  <si>
    <t>6217370140501769616</t>
  </si>
  <si>
    <t>梁太云</t>
  </si>
  <si>
    <t>6217370140503290942</t>
  </si>
  <si>
    <t>刘凤霞</t>
  </si>
  <si>
    <t>6217370140501784722</t>
  </si>
  <si>
    <t>刘俊兰</t>
  </si>
  <si>
    <t>6217370140502551054</t>
  </si>
  <si>
    <t>祝国臣</t>
  </si>
  <si>
    <t>152326196311152274</t>
  </si>
  <si>
    <t>6217370140504479742</t>
  </si>
  <si>
    <t>宋化树</t>
  </si>
  <si>
    <t>6217370140502474711</t>
  </si>
  <si>
    <t>席铁旦</t>
  </si>
  <si>
    <t>6217370140501794242</t>
  </si>
  <si>
    <t>白阿民乌日塔</t>
  </si>
  <si>
    <t>152326196306062813</t>
  </si>
  <si>
    <t>6217370140502474356</t>
  </si>
  <si>
    <t>200</t>
  </si>
  <si>
    <t>12</t>
  </si>
  <si>
    <t>小太吉白嘎查</t>
  </si>
  <si>
    <t>唐桂芬</t>
  </si>
  <si>
    <t>15232619610722228X</t>
  </si>
  <si>
    <t>6217370140502549256</t>
  </si>
  <si>
    <t>10</t>
  </si>
  <si>
    <t>滕文</t>
  </si>
  <si>
    <t>6217370140502834815</t>
  </si>
  <si>
    <t>白金全</t>
  </si>
  <si>
    <t>6217370140503283012</t>
  </si>
  <si>
    <t>张海军</t>
  </si>
  <si>
    <t>152326196303172275</t>
  </si>
  <si>
    <t>6217370140502474141</t>
  </si>
  <si>
    <t>陶万青</t>
  </si>
  <si>
    <t>152326196302042276</t>
  </si>
  <si>
    <t>6217370140502474042</t>
  </si>
  <si>
    <t>田彩凤</t>
  </si>
  <si>
    <t>15232619470904408X</t>
  </si>
  <si>
    <t>6217370140504524091</t>
  </si>
  <si>
    <r>
      <rPr>
        <sz val="11"/>
        <color theme="1"/>
        <rFont val="宋体"/>
        <charset val="134"/>
        <scheme val="minor"/>
      </rPr>
      <t>大吉尔仁达朗村委会</t>
    </r>
  </si>
  <si>
    <t xml:space="preserve">   社保所负责人签字：</t>
  </si>
  <si>
    <t>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</si>
</sst>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quotePrefix="1">
      <alignment vertical="center"/>
    </xf>
    <xf numFmtId="0" fontId="0" fillId="2" borderId="2" xfId="0" applyFill="1" applyBorder="1" quotePrefix="1">
      <alignment vertical="center"/>
    </xf>
    <xf numFmtId="0" fontId="0" fillId="2" borderId="2" xfId="0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  <xf numFmtId="0" fontId="0" fillId="2" borderId="2" xfId="0" applyFill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C30" sqref="C30:C33"/>
    </sheetView>
  </sheetViews>
  <sheetFormatPr defaultColWidth="9" defaultRowHeight="13.5"/>
  <cols>
    <col min="1" max="1" width="5.875" customWidth="1"/>
    <col min="2" max="2" width="12.875" customWidth="1"/>
    <col min="3" max="3" width="20.375" customWidth="1"/>
    <col min="4" max="4" width="20.125" customWidth="1"/>
    <col min="5" max="5" width="5.5" customWidth="1"/>
    <col min="6" max="6" width="5.25" customWidth="1"/>
    <col min="7" max="7" width="7.875" customWidth="1"/>
    <col min="8" max="8" width="7.625" customWidth="1"/>
    <col min="9" max="9" width="4.75" customWidth="1"/>
    <col min="10" max="10" width="19.125" customWidth="1"/>
    <col min="11" max="12" width="6" customWidth="1"/>
    <col min="13" max="13" width="18.25" customWidth="1"/>
  </cols>
  <sheetData>
    <row r="1" s="1" customFormat="1" ht="23" customHeight="1" spans="1:13">
      <c r="A1" s="5" t="s">
        <v>0</v>
      </c>
      <c r="B1" s="6"/>
      <c r="C1" s="7"/>
      <c r="D1" s="8"/>
      <c r="E1" s="9"/>
      <c r="F1" s="9"/>
      <c r="G1" s="9"/>
      <c r="H1" s="9"/>
      <c r="I1" s="9"/>
      <c r="J1" s="9"/>
      <c r="K1" s="7"/>
      <c r="L1" s="7"/>
      <c r="M1" s="9"/>
    </row>
    <row r="2" s="2" customFormat="1" spans="1:11">
      <c r="A2" s="10" t="s">
        <v>1</v>
      </c>
      <c r="B2" s="11"/>
      <c r="C2" s="12"/>
      <c r="D2" s="13"/>
      <c r="K2" s="34"/>
    </row>
    <row r="3" s="2" customFormat="1" ht="36" spans="1:13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35" t="s">
        <v>11</v>
      </c>
      <c r="K3" s="36" t="s">
        <v>12</v>
      </c>
      <c r="L3" s="18" t="s">
        <v>13</v>
      </c>
      <c r="M3" s="37" t="s">
        <v>14</v>
      </c>
    </row>
    <row r="4" customFormat="1" ht="14.25" spans="1:13">
      <c r="A4" s="19">
        <v>1</v>
      </c>
      <c r="B4" s="20" t="s">
        <v>15</v>
      </c>
      <c r="C4" s="21" t="str">
        <f>"152326196311014082"</f>
        <v>152326196311014082</v>
      </c>
      <c r="D4" s="41" t="s">
        <v>16</v>
      </c>
      <c r="E4" s="19">
        <v>200</v>
      </c>
      <c r="F4" s="20" t="str">
        <f t="shared" ref="F4:F17" si="0">"12"</f>
        <v>12</v>
      </c>
      <c r="G4" s="23" t="s">
        <v>17</v>
      </c>
      <c r="H4" s="24" t="s">
        <v>17</v>
      </c>
      <c r="I4" s="24" t="s">
        <v>18</v>
      </c>
      <c r="J4" s="20" t="s">
        <v>19</v>
      </c>
      <c r="K4" s="24" t="s">
        <v>18</v>
      </c>
      <c r="L4" s="24" t="s">
        <v>18</v>
      </c>
      <c r="M4" s="38" t="s">
        <v>20</v>
      </c>
    </row>
    <row r="5" s="3" customFormat="1" ht="14.25" spans="1:13">
      <c r="A5" s="23">
        <v>2</v>
      </c>
      <c r="B5" s="24" t="s">
        <v>21</v>
      </c>
      <c r="C5" s="25" t="str">
        <f>"152326196311024088"</f>
        <v>152326196311024088</v>
      </c>
      <c r="D5" s="42" t="s">
        <v>22</v>
      </c>
      <c r="E5" s="23">
        <v>200</v>
      </c>
      <c r="F5" s="24" t="str">
        <f>"11"</f>
        <v>11</v>
      </c>
      <c r="G5" s="23" t="s">
        <v>17</v>
      </c>
      <c r="H5" s="24" t="s">
        <v>17</v>
      </c>
      <c r="I5" s="24" t="s">
        <v>18</v>
      </c>
      <c r="J5" s="24" t="s">
        <v>23</v>
      </c>
      <c r="K5" s="24" t="s">
        <v>18</v>
      </c>
      <c r="L5" s="24" t="s">
        <v>18</v>
      </c>
      <c r="M5" s="38" t="s">
        <v>20</v>
      </c>
    </row>
    <row r="6" customFormat="1" ht="14.25" spans="1:13">
      <c r="A6" s="19">
        <v>3</v>
      </c>
      <c r="B6" s="20" t="s">
        <v>24</v>
      </c>
      <c r="C6" s="21" t="str">
        <f>"152326196311032301"</f>
        <v>152326196311032301</v>
      </c>
      <c r="D6" s="41" t="s">
        <v>25</v>
      </c>
      <c r="E6" s="19">
        <v>200</v>
      </c>
      <c r="F6" s="20" t="str">
        <f t="shared" si="0"/>
        <v>12</v>
      </c>
      <c r="G6" s="23" t="s">
        <v>17</v>
      </c>
      <c r="H6" s="24" t="s">
        <v>17</v>
      </c>
      <c r="I6" s="24" t="s">
        <v>18</v>
      </c>
      <c r="J6" s="20" t="s">
        <v>26</v>
      </c>
      <c r="K6" s="24" t="s">
        <v>18</v>
      </c>
      <c r="L6" s="24" t="s">
        <v>18</v>
      </c>
      <c r="M6" s="38" t="s">
        <v>20</v>
      </c>
    </row>
    <row r="7" s="3" customFormat="1" ht="14.25" spans="1:13">
      <c r="A7" s="19">
        <v>4</v>
      </c>
      <c r="B7" s="24" t="s">
        <v>27</v>
      </c>
      <c r="C7" s="25" t="str">
        <f>"152326196311042577"</f>
        <v>152326196311042577</v>
      </c>
      <c r="D7" s="42" t="s">
        <v>28</v>
      </c>
      <c r="E7" s="23">
        <v>200</v>
      </c>
      <c r="F7" s="24" t="str">
        <f>"11"</f>
        <v>11</v>
      </c>
      <c r="G7" s="23" t="s">
        <v>17</v>
      </c>
      <c r="H7" s="24" t="s">
        <v>17</v>
      </c>
      <c r="I7" s="24" t="s">
        <v>18</v>
      </c>
      <c r="J7" s="24" t="s">
        <v>29</v>
      </c>
      <c r="K7" s="24" t="s">
        <v>18</v>
      </c>
      <c r="L7" s="24" t="s">
        <v>18</v>
      </c>
      <c r="M7" s="38" t="s">
        <v>20</v>
      </c>
    </row>
    <row r="8" customFormat="1" ht="14.25" spans="1:13">
      <c r="A8" s="19">
        <v>5</v>
      </c>
      <c r="B8" s="20" t="s">
        <v>30</v>
      </c>
      <c r="C8" s="21" t="str">
        <f>"152326196311052580"</f>
        <v>152326196311052580</v>
      </c>
      <c r="D8" s="41" t="s">
        <v>31</v>
      </c>
      <c r="E8" s="19">
        <v>200</v>
      </c>
      <c r="F8" s="20" t="str">
        <f t="shared" si="0"/>
        <v>12</v>
      </c>
      <c r="G8" s="23" t="s">
        <v>17</v>
      </c>
      <c r="H8" s="24" t="s">
        <v>17</v>
      </c>
      <c r="I8" s="24" t="s">
        <v>18</v>
      </c>
      <c r="J8" s="20" t="s">
        <v>32</v>
      </c>
      <c r="K8" s="24" t="s">
        <v>18</v>
      </c>
      <c r="L8" s="24" t="s">
        <v>18</v>
      </c>
      <c r="M8" s="38" t="s">
        <v>20</v>
      </c>
    </row>
    <row r="9" customFormat="1" ht="14.25" spans="1:13">
      <c r="A9" s="19">
        <v>6</v>
      </c>
      <c r="B9" s="20" t="s">
        <v>33</v>
      </c>
      <c r="C9" s="21" t="str">
        <f>"152326196311052820"</f>
        <v>152326196311052820</v>
      </c>
      <c r="D9" s="41" t="s">
        <v>34</v>
      </c>
      <c r="E9" s="19">
        <v>200</v>
      </c>
      <c r="F9" s="20" t="str">
        <f t="shared" si="0"/>
        <v>12</v>
      </c>
      <c r="G9" s="23" t="s">
        <v>17</v>
      </c>
      <c r="H9" s="24" t="s">
        <v>17</v>
      </c>
      <c r="I9" s="24" t="s">
        <v>18</v>
      </c>
      <c r="J9" s="20" t="s">
        <v>35</v>
      </c>
      <c r="K9" s="24" t="s">
        <v>18</v>
      </c>
      <c r="L9" s="24" t="s">
        <v>18</v>
      </c>
      <c r="M9" s="38" t="s">
        <v>20</v>
      </c>
    </row>
    <row r="10" customFormat="1" ht="14.25" spans="1:13">
      <c r="A10" s="19">
        <v>7</v>
      </c>
      <c r="B10" s="20" t="s">
        <v>36</v>
      </c>
      <c r="C10" s="21" t="str">
        <f>"152326196311054076"</f>
        <v>152326196311054076</v>
      </c>
      <c r="D10" s="41" t="s">
        <v>37</v>
      </c>
      <c r="E10" s="19">
        <v>200</v>
      </c>
      <c r="F10" s="20" t="str">
        <f t="shared" si="0"/>
        <v>12</v>
      </c>
      <c r="G10" s="23" t="s">
        <v>17</v>
      </c>
      <c r="H10" s="24" t="s">
        <v>17</v>
      </c>
      <c r="I10" s="24" t="s">
        <v>18</v>
      </c>
      <c r="J10" s="20" t="s">
        <v>38</v>
      </c>
      <c r="K10" s="24" t="s">
        <v>18</v>
      </c>
      <c r="L10" s="24" t="s">
        <v>18</v>
      </c>
      <c r="M10" s="38" t="s">
        <v>20</v>
      </c>
    </row>
    <row r="11" customFormat="1" ht="14.25" spans="1:13">
      <c r="A11" s="19">
        <v>8</v>
      </c>
      <c r="B11" s="20" t="s">
        <v>39</v>
      </c>
      <c r="C11" s="21" t="str">
        <f>"152326196311072573"</f>
        <v>152326196311072573</v>
      </c>
      <c r="D11" s="41" t="s">
        <v>40</v>
      </c>
      <c r="E11" s="19">
        <v>200</v>
      </c>
      <c r="F11" s="20" t="str">
        <f t="shared" si="0"/>
        <v>12</v>
      </c>
      <c r="G11" s="23" t="s">
        <v>17</v>
      </c>
      <c r="H11" s="24" t="s">
        <v>17</v>
      </c>
      <c r="I11" s="24" t="s">
        <v>18</v>
      </c>
      <c r="J11" s="20" t="s">
        <v>41</v>
      </c>
      <c r="K11" s="24" t="s">
        <v>18</v>
      </c>
      <c r="L11" s="24" t="s">
        <v>18</v>
      </c>
      <c r="M11" s="38" t="s">
        <v>20</v>
      </c>
    </row>
    <row r="12" customFormat="1" ht="14.25" spans="1:13">
      <c r="A12" s="19">
        <v>9</v>
      </c>
      <c r="B12" s="20" t="s">
        <v>42</v>
      </c>
      <c r="C12" s="21" t="str">
        <f>"152326196311072813"</f>
        <v>152326196311072813</v>
      </c>
      <c r="D12" s="41" t="s">
        <v>43</v>
      </c>
      <c r="E12" s="19">
        <v>200</v>
      </c>
      <c r="F12" s="20" t="str">
        <f t="shared" si="0"/>
        <v>12</v>
      </c>
      <c r="G12" s="23" t="s">
        <v>17</v>
      </c>
      <c r="H12" s="24" t="s">
        <v>17</v>
      </c>
      <c r="I12" s="24" t="s">
        <v>18</v>
      </c>
      <c r="J12" s="20" t="s">
        <v>44</v>
      </c>
      <c r="K12" s="24" t="s">
        <v>18</v>
      </c>
      <c r="L12" s="24" t="s">
        <v>18</v>
      </c>
      <c r="M12" s="38" t="s">
        <v>20</v>
      </c>
    </row>
    <row r="13" customFormat="1" ht="14.25" spans="1:13">
      <c r="A13" s="19">
        <v>10</v>
      </c>
      <c r="B13" s="20" t="s">
        <v>45</v>
      </c>
      <c r="C13" s="21" t="str">
        <f>"152326196311082579"</f>
        <v>152326196311082579</v>
      </c>
      <c r="D13" s="41" t="s">
        <v>46</v>
      </c>
      <c r="E13" s="19">
        <v>200</v>
      </c>
      <c r="F13" s="20" t="str">
        <f t="shared" si="0"/>
        <v>12</v>
      </c>
      <c r="G13" s="23" t="s">
        <v>17</v>
      </c>
      <c r="H13" s="24" t="s">
        <v>17</v>
      </c>
      <c r="I13" s="24" t="s">
        <v>18</v>
      </c>
      <c r="J13" s="20" t="s">
        <v>47</v>
      </c>
      <c r="K13" s="24" t="s">
        <v>18</v>
      </c>
      <c r="L13" s="24" t="s">
        <v>18</v>
      </c>
      <c r="M13" s="38" t="s">
        <v>20</v>
      </c>
    </row>
    <row r="14" customFormat="1" ht="14.25" spans="1:13">
      <c r="A14" s="19">
        <v>11</v>
      </c>
      <c r="B14" s="20" t="s">
        <v>48</v>
      </c>
      <c r="C14" s="21" t="str">
        <f>"152326196311092283"</f>
        <v>152326196311092283</v>
      </c>
      <c r="D14" s="41" t="s">
        <v>49</v>
      </c>
      <c r="E14" s="19">
        <v>200</v>
      </c>
      <c r="F14" s="20" t="str">
        <f t="shared" si="0"/>
        <v>12</v>
      </c>
      <c r="G14" s="23" t="s">
        <v>17</v>
      </c>
      <c r="H14" s="24" t="s">
        <v>17</v>
      </c>
      <c r="I14" s="24" t="s">
        <v>18</v>
      </c>
      <c r="J14" s="20" t="s">
        <v>26</v>
      </c>
      <c r="K14" s="24" t="s">
        <v>18</v>
      </c>
      <c r="L14" s="24" t="s">
        <v>18</v>
      </c>
      <c r="M14" s="38" t="s">
        <v>20</v>
      </c>
    </row>
    <row r="15" customFormat="1" ht="14.25" spans="1:13">
      <c r="A15" s="19">
        <v>12</v>
      </c>
      <c r="B15" s="20" t="s">
        <v>50</v>
      </c>
      <c r="C15" s="21" t="str">
        <f>"152326196311112272"</f>
        <v>152326196311112272</v>
      </c>
      <c r="D15" s="41" t="s">
        <v>51</v>
      </c>
      <c r="E15" s="19">
        <v>200</v>
      </c>
      <c r="F15" s="20" t="str">
        <f t="shared" si="0"/>
        <v>12</v>
      </c>
      <c r="G15" s="23" t="s">
        <v>17</v>
      </c>
      <c r="H15" s="24" t="s">
        <v>17</v>
      </c>
      <c r="I15" s="24" t="s">
        <v>18</v>
      </c>
      <c r="J15" s="20" t="s">
        <v>52</v>
      </c>
      <c r="K15" s="24" t="s">
        <v>18</v>
      </c>
      <c r="L15" s="24" t="s">
        <v>18</v>
      </c>
      <c r="M15" s="38" t="s">
        <v>20</v>
      </c>
    </row>
    <row r="16" customFormat="1" ht="14.25" spans="1:13">
      <c r="A16" s="19">
        <v>13</v>
      </c>
      <c r="B16" s="20" t="s">
        <v>53</v>
      </c>
      <c r="C16" s="21" t="str">
        <f>"152326196311114075"</f>
        <v>152326196311114075</v>
      </c>
      <c r="D16" s="41" t="s">
        <v>54</v>
      </c>
      <c r="E16" s="19">
        <v>200</v>
      </c>
      <c r="F16" s="20" t="str">
        <f t="shared" si="0"/>
        <v>12</v>
      </c>
      <c r="G16" s="23" t="s">
        <v>17</v>
      </c>
      <c r="H16" s="24" t="s">
        <v>17</v>
      </c>
      <c r="I16" s="24" t="s">
        <v>18</v>
      </c>
      <c r="J16" s="20" t="s">
        <v>55</v>
      </c>
      <c r="K16" s="24" t="s">
        <v>18</v>
      </c>
      <c r="L16" s="24" t="s">
        <v>18</v>
      </c>
      <c r="M16" s="38" t="s">
        <v>20</v>
      </c>
    </row>
    <row r="17" customFormat="1" ht="14.25" spans="1:13">
      <c r="A17" s="19">
        <v>14</v>
      </c>
      <c r="B17" s="20" t="s">
        <v>56</v>
      </c>
      <c r="C17" s="21" t="str">
        <f>"152326196311122286"</f>
        <v>152326196311122286</v>
      </c>
      <c r="D17" s="41" t="s">
        <v>57</v>
      </c>
      <c r="E17" s="19">
        <v>200</v>
      </c>
      <c r="F17" s="20" t="str">
        <f t="shared" si="0"/>
        <v>12</v>
      </c>
      <c r="G17" s="23" t="s">
        <v>17</v>
      </c>
      <c r="H17" s="24" t="s">
        <v>17</v>
      </c>
      <c r="I17" s="24" t="s">
        <v>18</v>
      </c>
      <c r="J17" s="20" t="s">
        <v>58</v>
      </c>
      <c r="K17" s="24" t="s">
        <v>18</v>
      </c>
      <c r="L17" s="24" t="s">
        <v>18</v>
      </c>
      <c r="M17" s="38" t="s">
        <v>20</v>
      </c>
    </row>
    <row r="18" s="3" customFormat="1" ht="14.25" spans="1:13">
      <c r="A18" s="23">
        <v>15</v>
      </c>
      <c r="B18" s="24" t="s">
        <v>59</v>
      </c>
      <c r="C18" s="25" t="str">
        <f>"152326196311122307"</f>
        <v>152326196311122307</v>
      </c>
      <c r="D18" s="42" t="s">
        <v>60</v>
      </c>
      <c r="E18" s="23">
        <v>200</v>
      </c>
      <c r="F18" s="24" t="str">
        <f>"11"</f>
        <v>11</v>
      </c>
      <c r="G18" s="23" t="s">
        <v>17</v>
      </c>
      <c r="H18" s="24" t="s">
        <v>17</v>
      </c>
      <c r="I18" s="24" t="s">
        <v>18</v>
      </c>
      <c r="J18" s="24" t="s">
        <v>61</v>
      </c>
      <c r="K18" s="24" t="s">
        <v>18</v>
      </c>
      <c r="L18" s="24" t="s">
        <v>18</v>
      </c>
      <c r="M18" s="38" t="s">
        <v>20</v>
      </c>
    </row>
    <row r="19" customFormat="1" ht="14.25" spans="1:13">
      <c r="A19" s="19">
        <v>16</v>
      </c>
      <c r="B19" s="20" t="s">
        <v>62</v>
      </c>
      <c r="C19" s="21" t="str">
        <f>"152326196311122817"</f>
        <v>152326196311122817</v>
      </c>
      <c r="D19" s="41" t="s">
        <v>63</v>
      </c>
      <c r="E19" s="19">
        <v>200</v>
      </c>
      <c r="F19" s="20" t="str">
        <f t="shared" ref="F19:F21" si="1">"12"</f>
        <v>12</v>
      </c>
      <c r="G19" s="23" t="s">
        <v>17</v>
      </c>
      <c r="H19" s="24" t="s">
        <v>17</v>
      </c>
      <c r="I19" s="24" t="s">
        <v>18</v>
      </c>
      <c r="J19" s="20" t="s">
        <v>64</v>
      </c>
      <c r="K19" s="24" t="s">
        <v>18</v>
      </c>
      <c r="L19" s="24" t="s">
        <v>18</v>
      </c>
      <c r="M19" s="38" t="s">
        <v>20</v>
      </c>
    </row>
    <row r="20" customFormat="1" ht="14.25" spans="1:13">
      <c r="A20" s="19">
        <v>17</v>
      </c>
      <c r="B20" s="20" t="s">
        <v>65</v>
      </c>
      <c r="C20" s="21" t="str">
        <f>"152326196311124070"</f>
        <v>152326196311124070</v>
      </c>
      <c r="D20" s="41" t="s">
        <v>66</v>
      </c>
      <c r="E20" s="19">
        <v>200</v>
      </c>
      <c r="F20" s="20" t="str">
        <f t="shared" si="1"/>
        <v>12</v>
      </c>
      <c r="G20" s="23" t="s">
        <v>17</v>
      </c>
      <c r="H20" s="24" t="s">
        <v>17</v>
      </c>
      <c r="I20" s="24" t="s">
        <v>18</v>
      </c>
      <c r="J20" s="20" t="s">
        <v>55</v>
      </c>
      <c r="K20" s="24" t="s">
        <v>18</v>
      </c>
      <c r="L20" s="24" t="s">
        <v>18</v>
      </c>
      <c r="M20" s="38" t="s">
        <v>20</v>
      </c>
    </row>
    <row r="21" customFormat="1" ht="14.25" spans="1:13">
      <c r="A21" s="19">
        <v>18</v>
      </c>
      <c r="B21" s="20" t="s">
        <v>67</v>
      </c>
      <c r="C21" s="21" t="str">
        <f>"152326196311132273"</f>
        <v>152326196311132273</v>
      </c>
      <c r="D21" s="41" t="s">
        <v>68</v>
      </c>
      <c r="E21" s="19">
        <v>200</v>
      </c>
      <c r="F21" s="20" t="str">
        <f t="shared" si="1"/>
        <v>12</v>
      </c>
      <c r="G21" s="23" t="s">
        <v>17</v>
      </c>
      <c r="H21" s="24" t="s">
        <v>17</v>
      </c>
      <c r="I21" s="24" t="s">
        <v>18</v>
      </c>
      <c r="J21" s="20" t="s">
        <v>69</v>
      </c>
      <c r="K21" s="24" t="s">
        <v>18</v>
      </c>
      <c r="L21" s="24" t="s">
        <v>18</v>
      </c>
      <c r="M21" s="38" t="s">
        <v>20</v>
      </c>
    </row>
    <row r="22" s="3" customFormat="1" ht="14.25" spans="1:13">
      <c r="A22" s="23">
        <v>19</v>
      </c>
      <c r="B22" s="24" t="s">
        <v>70</v>
      </c>
      <c r="C22" s="25" t="s">
        <v>71</v>
      </c>
      <c r="D22" s="42" t="s">
        <v>72</v>
      </c>
      <c r="E22" s="23">
        <v>200</v>
      </c>
      <c r="F22" s="24" t="str">
        <f>"11"</f>
        <v>11</v>
      </c>
      <c r="G22" s="23" t="s">
        <v>17</v>
      </c>
      <c r="H22" s="24" t="s">
        <v>17</v>
      </c>
      <c r="I22" s="24" t="s">
        <v>18</v>
      </c>
      <c r="J22" s="24" t="s">
        <v>73</v>
      </c>
      <c r="K22" s="24" t="s">
        <v>18</v>
      </c>
      <c r="L22" s="24" t="s">
        <v>18</v>
      </c>
      <c r="M22" s="38" t="s">
        <v>20</v>
      </c>
    </row>
    <row r="23" customFormat="1" ht="14.25" spans="1:13">
      <c r="A23" s="19">
        <v>20</v>
      </c>
      <c r="B23" s="20" t="s">
        <v>74</v>
      </c>
      <c r="C23" s="21" t="str">
        <f>"152326196311132302"</f>
        <v>152326196311132302</v>
      </c>
      <c r="D23" s="41" t="s">
        <v>75</v>
      </c>
      <c r="E23" s="19">
        <v>200</v>
      </c>
      <c r="F23" s="20" t="str">
        <f t="shared" ref="F23:F27" si="2">"12"</f>
        <v>12</v>
      </c>
      <c r="G23" s="23" t="s">
        <v>17</v>
      </c>
      <c r="H23" s="24" t="s">
        <v>17</v>
      </c>
      <c r="I23" s="24" t="s">
        <v>18</v>
      </c>
      <c r="J23" s="20" t="s">
        <v>76</v>
      </c>
      <c r="K23" s="24" t="s">
        <v>18</v>
      </c>
      <c r="L23" s="24" t="s">
        <v>18</v>
      </c>
      <c r="M23" s="38" t="s">
        <v>20</v>
      </c>
    </row>
    <row r="24" customFormat="1" ht="14.25" spans="1:13">
      <c r="A24" s="19">
        <v>21</v>
      </c>
      <c r="B24" s="20" t="s">
        <v>77</v>
      </c>
      <c r="C24" s="21" t="s">
        <v>78</v>
      </c>
      <c r="D24" s="41" t="s">
        <v>79</v>
      </c>
      <c r="E24" s="19">
        <v>200</v>
      </c>
      <c r="F24" s="20" t="str">
        <f t="shared" si="2"/>
        <v>12</v>
      </c>
      <c r="G24" s="23" t="s">
        <v>17</v>
      </c>
      <c r="H24" s="24" t="s">
        <v>17</v>
      </c>
      <c r="I24" s="24" t="s">
        <v>18</v>
      </c>
      <c r="J24" s="39" t="s">
        <v>80</v>
      </c>
      <c r="K24" s="24" t="s">
        <v>18</v>
      </c>
      <c r="L24" s="24" t="s">
        <v>18</v>
      </c>
      <c r="M24" s="38" t="s">
        <v>20</v>
      </c>
    </row>
    <row r="25" s="3" customFormat="1" ht="14.25" spans="1:13">
      <c r="A25" s="23">
        <v>22</v>
      </c>
      <c r="B25" s="24" t="s">
        <v>81</v>
      </c>
      <c r="C25" s="25" t="str">
        <f>"152326196311142287"</f>
        <v>152326196311142287</v>
      </c>
      <c r="D25" s="42" t="s">
        <v>82</v>
      </c>
      <c r="E25" s="23">
        <v>200</v>
      </c>
      <c r="F25" s="24" t="str">
        <f>"9"</f>
        <v>9</v>
      </c>
      <c r="G25" s="23" t="s">
        <v>17</v>
      </c>
      <c r="H25" s="24" t="s">
        <v>17</v>
      </c>
      <c r="I25" s="24" t="s">
        <v>18</v>
      </c>
      <c r="J25" s="24" t="s">
        <v>61</v>
      </c>
      <c r="K25" s="24" t="s">
        <v>18</v>
      </c>
      <c r="L25" s="24" t="s">
        <v>18</v>
      </c>
      <c r="M25" s="38" t="s">
        <v>20</v>
      </c>
    </row>
    <row r="26" s="3" customFormat="1" ht="14.25" spans="1:13">
      <c r="A26" s="23">
        <v>23</v>
      </c>
      <c r="B26" s="24" t="s">
        <v>83</v>
      </c>
      <c r="C26" s="25" t="str">
        <f>"152326196311144098"</f>
        <v>152326196311144098</v>
      </c>
      <c r="D26" s="42" t="s">
        <v>84</v>
      </c>
      <c r="E26" s="23">
        <v>200</v>
      </c>
      <c r="F26" s="24" t="str">
        <f>"6"</f>
        <v>6</v>
      </c>
      <c r="G26" s="23" t="s">
        <v>17</v>
      </c>
      <c r="H26" s="24" t="s">
        <v>17</v>
      </c>
      <c r="I26" s="24" t="s">
        <v>18</v>
      </c>
      <c r="J26" s="24" t="s">
        <v>19</v>
      </c>
      <c r="K26" s="24" t="s">
        <v>18</v>
      </c>
      <c r="L26" s="24" t="s">
        <v>18</v>
      </c>
      <c r="M26" s="38" t="s">
        <v>20</v>
      </c>
    </row>
    <row r="27" customFormat="1" ht="14.25" spans="1:13">
      <c r="A27" s="19">
        <v>24</v>
      </c>
      <c r="B27" s="20" t="s">
        <v>85</v>
      </c>
      <c r="C27" s="21" t="str">
        <f>"152326196311152282"</f>
        <v>152326196311152282</v>
      </c>
      <c r="D27" s="41" t="s">
        <v>86</v>
      </c>
      <c r="E27" s="19">
        <v>200</v>
      </c>
      <c r="F27" s="20" t="str">
        <f t="shared" si="2"/>
        <v>12</v>
      </c>
      <c r="G27" s="23" t="s">
        <v>17</v>
      </c>
      <c r="H27" s="24" t="s">
        <v>17</v>
      </c>
      <c r="I27" s="24" t="s">
        <v>18</v>
      </c>
      <c r="J27" s="20" t="s">
        <v>52</v>
      </c>
      <c r="K27" s="24" t="s">
        <v>18</v>
      </c>
      <c r="L27" s="24" t="s">
        <v>18</v>
      </c>
      <c r="M27" s="38" t="s">
        <v>20</v>
      </c>
    </row>
    <row r="28" s="3" customFormat="1" ht="14.25" spans="1:13">
      <c r="A28" s="19">
        <v>25</v>
      </c>
      <c r="B28" s="24" t="s">
        <v>87</v>
      </c>
      <c r="C28" s="25" t="str">
        <f>"152326196311152581"</f>
        <v>152326196311152581</v>
      </c>
      <c r="D28" s="42" t="s">
        <v>88</v>
      </c>
      <c r="E28" s="23">
        <v>200</v>
      </c>
      <c r="F28" s="24" t="str">
        <f>"10"</f>
        <v>10</v>
      </c>
      <c r="G28" s="23" t="s">
        <v>17</v>
      </c>
      <c r="H28" s="24" t="s">
        <v>17</v>
      </c>
      <c r="I28" s="24" t="s">
        <v>18</v>
      </c>
      <c r="J28" s="24" t="s">
        <v>29</v>
      </c>
      <c r="K28" s="24" t="s">
        <v>18</v>
      </c>
      <c r="L28" s="24" t="s">
        <v>18</v>
      </c>
      <c r="M28" s="38" t="s">
        <v>20</v>
      </c>
    </row>
    <row r="29" customFormat="1" ht="14.25" spans="1:13">
      <c r="A29" s="19">
        <v>26</v>
      </c>
      <c r="B29" s="20" t="s">
        <v>89</v>
      </c>
      <c r="C29" s="21" t="str">
        <f>"152326196311152821"</f>
        <v>152326196311152821</v>
      </c>
      <c r="D29" s="41" t="s">
        <v>90</v>
      </c>
      <c r="E29" s="19">
        <v>200</v>
      </c>
      <c r="F29" s="20" t="str">
        <f t="shared" ref="F29:F34" si="3">"12"</f>
        <v>12</v>
      </c>
      <c r="G29" s="23" t="s">
        <v>17</v>
      </c>
      <c r="H29" s="24" t="s">
        <v>17</v>
      </c>
      <c r="I29" s="24" t="s">
        <v>18</v>
      </c>
      <c r="J29" s="20" t="s">
        <v>91</v>
      </c>
      <c r="K29" s="24" t="s">
        <v>18</v>
      </c>
      <c r="L29" s="24" t="s">
        <v>18</v>
      </c>
      <c r="M29" s="38" t="s">
        <v>20</v>
      </c>
    </row>
    <row r="30" customFormat="1" ht="14.25" spans="1:13">
      <c r="A30" s="19">
        <v>27</v>
      </c>
      <c r="B30" s="20" t="s">
        <v>92</v>
      </c>
      <c r="C30" s="25" t="s">
        <v>93</v>
      </c>
      <c r="D30" s="41" t="s">
        <v>94</v>
      </c>
      <c r="E30" s="19">
        <v>200</v>
      </c>
      <c r="F30" s="20" t="str">
        <f t="shared" si="3"/>
        <v>12</v>
      </c>
      <c r="G30" s="23" t="s">
        <v>17</v>
      </c>
      <c r="H30" s="24" t="s">
        <v>17</v>
      </c>
      <c r="I30" s="24" t="s">
        <v>18</v>
      </c>
      <c r="J30" s="20" t="s">
        <v>52</v>
      </c>
      <c r="K30" s="24" t="s">
        <v>18</v>
      </c>
      <c r="L30" s="24" t="s">
        <v>18</v>
      </c>
      <c r="M30" s="38" t="s">
        <v>20</v>
      </c>
    </row>
    <row r="31" customFormat="1" ht="14.25" spans="1:13">
      <c r="A31" s="19">
        <v>28</v>
      </c>
      <c r="B31" s="20" t="s">
        <v>95</v>
      </c>
      <c r="C31" s="25" t="str">
        <f>"152326196311162288"</f>
        <v>152326196311162288</v>
      </c>
      <c r="D31" s="41" t="s">
        <v>96</v>
      </c>
      <c r="E31" s="19">
        <v>200</v>
      </c>
      <c r="F31" s="20" t="str">
        <f t="shared" si="3"/>
        <v>12</v>
      </c>
      <c r="G31" s="23" t="s">
        <v>17</v>
      </c>
      <c r="H31" s="24" t="s">
        <v>17</v>
      </c>
      <c r="I31" s="24" t="s">
        <v>18</v>
      </c>
      <c r="J31" s="20" t="s">
        <v>52</v>
      </c>
      <c r="K31" s="24" t="s">
        <v>18</v>
      </c>
      <c r="L31" s="24" t="s">
        <v>18</v>
      </c>
      <c r="M31" s="38" t="s">
        <v>20</v>
      </c>
    </row>
    <row r="32" customFormat="1" ht="14.25" spans="1:13">
      <c r="A32" s="19">
        <v>29</v>
      </c>
      <c r="B32" s="20" t="s">
        <v>97</v>
      </c>
      <c r="C32" s="25" t="str">
        <f>"152326196311182270"</f>
        <v>152326196311182270</v>
      </c>
      <c r="D32" s="41" t="s">
        <v>98</v>
      </c>
      <c r="E32" s="19">
        <v>200</v>
      </c>
      <c r="F32" s="20" t="str">
        <f t="shared" si="3"/>
        <v>12</v>
      </c>
      <c r="G32" s="23" t="s">
        <v>17</v>
      </c>
      <c r="H32" s="24" t="s">
        <v>17</v>
      </c>
      <c r="I32" s="24" t="s">
        <v>18</v>
      </c>
      <c r="J32" s="20" t="s">
        <v>99</v>
      </c>
      <c r="K32" s="24" t="s">
        <v>18</v>
      </c>
      <c r="L32" s="24" t="s">
        <v>18</v>
      </c>
      <c r="M32" s="38" t="s">
        <v>20</v>
      </c>
    </row>
    <row r="33" customFormat="1" ht="14.25" spans="1:13">
      <c r="A33" s="19">
        <v>30</v>
      </c>
      <c r="B33" s="20" t="s">
        <v>100</v>
      </c>
      <c r="C33" s="25" t="s">
        <v>101</v>
      </c>
      <c r="D33" s="41" t="s">
        <v>102</v>
      </c>
      <c r="E33" s="19">
        <v>200</v>
      </c>
      <c r="F33" s="20" t="str">
        <f t="shared" si="3"/>
        <v>12</v>
      </c>
      <c r="G33" s="23" t="s">
        <v>17</v>
      </c>
      <c r="H33" s="24" t="s">
        <v>17</v>
      </c>
      <c r="I33" s="24" t="s">
        <v>18</v>
      </c>
      <c r="J33" s="20" t="s">
        <v>26</v>
      </c>
      <c r="K33" s="24" t="s">
        <v>18</v>
      </c>
      <c r="L33" s="24" t="s">
        <v>18</v>
      </c>
      <c r="M33" s="38" t="s">
        <v>20</v>
      </c>
    </row>
    <row r="34" customFormat="1" ht="14.25" spans="1:13">
      <c r="A34" s="19">
        <v>31</v>
      </c>
      <c r="B34" s="20" t="s">
        <v>103</v>
      </c>
      <c r="C34" s="21" t="str">
        <f>"152326196311184073"</f>
        <v>152326196311184073</v>
      </c>
      <c r="D34" s="41" t="s">
        <v>104</v>
      </c>
      <c r="E34" s="19">
        <v>200</v>
      </c>
      <c r="F34" s="20" t="str">
        <f t="shared" si="3"/>
        <v>12</v>
      </c>
      <c r="G34" s="23" t="s">
        <v>17</v>
      </c>
      <c r="H34" s="24" t="s">
        <v>17</v>
      </c>
      <c r="I34" s="24" t="s">
        <v>18</v>
      </c>
      <c r="J34" s="20" t="s">
        <v>105</v>
      </c>
      <c r="K34" s="24" t="s">
        <v>18</v>
      </c>
      <c r="L34" s="24" t="s">
        <v>18</v>
      </c>
      <c r="M34" s="38" t="s">
        <v>20</v>
      </c>
    </row>
    <row r="35" s="3" customFormat="1" ht="14.25" spans="1:13">
      <c r="A35" s="19">
        <v>32</v>
      </c>
      <c r="B35" s="24" t="s">
        <v>106</v>
      </c>
      <c r="C35" s="25" t="str">
        <f>"152326196311192276"</f>
        <v>152326196311192276</v>
      </c>
      <c r="D35" s="42" t="s">
        <v>107</v>
      </c>
      <c r="E35" s="23">
        <v>200</v>
      </c>
      <c r="F35" s="24" t="str">
        <f>"11"</f>
        <v>11</v>
      </c>
      <c r="G35" s="23" t="s">
        <v>17</v>
      </c>
      <c r="H35" s="24" t="s">
        <v>17</v>
      </c>
      <c r="I35" s="24" t="s">
        <v>18</v>
      </c>
      <c r="J35" s="24" t="s">
        <v>69</v>
      </c>
      <c r="K35" s="24" t="s">
        <v>18</v>
      </c>
      <c r="L35" s="24" t="s">
        <v>18</v>
      </c>
      <c r="M35" s="38" t="s">
        <v>20</v>
      </c>
    </row>
    <row r="36" customFormat="1" ht="14.25" spans="1:13">
      <c r="A36" s="19">
        <v>33</v>
      </c>
      <c r="B36" s="20" t="s">
        <v>108</v>
      </c>
      <c r="C36" s="21" t="str">
        <f>"152326196311202585"</f>
        <v>152326196311202585</v>
      </c>
      <c r="D36" s="41" t="s">
        <v>109</v>
      </c>
      <c r="E36" s="19">
        <v>200</v>
      </c>
      <c r="F36" s="20" t="str">
        <f t="shared" ref="F36:F39" si="4">"12"</f>
        <v>12</v>
      </c>
      <c r="G36" s="23" t="s">
        <v>17</v>
      </c>
      <c r="H36" s="24" t="s">
        <v>17</v>
      </c>
      <c r="I36" s="24" t="s">
        <v>18</v>
      </c>
      <c r="J36" s="20" t="s">
        <v>41</v>
      </c>
      <c r="K36" s="24" t="s">
        <v>18</v>
      </c>
      <c r="L36" s="24" t="s">
        <v>18</v>
      </c>
      <c r="M36" s="38" t="s">
        <v>20</v>
      </c>
    </row>
    <row r="37" s="3" customFormat="1" ht="14.25" spans="1:13">
      <c r="A37" s="23">
        <v>34</v>
      </c>
      <c r="B37" s="24" t="s">
        <v>110</v>
      </c>
      <c r="C37" s="25" t="str">
        <f>"152326196311212281"</f>
        <v>152326196311212281</v>
      </c>
      <c r="D37" s="42" t="s">
        <v>111</v>
      </c>
      <c r="E37" s="23">
        <v>200</v>
      </c>
      <c r="F37" s="24" t="str">
        <f>"10"</f>
        <v>10</v>
      </c>
      <c r="G37" s="23" t="s">
        <v>17</v>
      </c>
      <c r="H37" s="24" t="s">
        <v>17</v>
      </c>
      <c r="I37" s="24" t="s">
        <v>18</v>
      </c>
      <c r="J37" s="24" t="s">
        <v>112</v>
      </c>
      <c r="K37" s="24" t="s">
        <v>18</v>
      </c>
      <c r="L37" s="24" t="s">
        <v>18</v>
      </c>
      <c r="M37" s="38" t="s">
        <v>20</v>
      </c>
    </row>
    <row r="38" customFormat="1" ht="14.25" spans="1:13">
      <c r="A38" s="19">
        <v>35</v>
      </c>
      <c r="B38" s="24" t="s">
        <v>113</v>
      </c>
      <c r="C38" s="25" t="s">
        <v>114</v>
      </c>
      <c r="D38" s="41" t="s">
        <v>115</v>
      </c>
      <c r="E38" s="19">
        <v>200</v>
      </c>
      <c r="F38" s="24" t="str">
        <f t="shared" si="4"/>
        <v>12</v>
      </c>
      <c r="G38" s="23" t="s">
        <v>17</v>
      </c>
      <c r="H38" s="24" t="s">
        <v>17</v>
      </c>
      <c r="I38" s="24" t="s">
        <v>18</v>
      </c>
      <c r="J38" s="24" t="s">
        <v>61</v>
      </c>
      <c r="K38" s="24" t="s">
        <v>18</v>
      </c>
      <c r="L38" s="24" t="s">
        <v>18</v>
      </c>
      <c r="M38" s="38" t="s">
        <v>20</v>
      </c>
    </row>
    <row r="39" customFormat="1" ht="14.25" spans="1:13">
      <c r="A39" s="19">
        <v>36</v>
      </c>
      <c r="B39" s="20" t="s">
        <v>116</v>
      </c>
      <c r="C39" s="21" t="str">
        <f>"152326196311214121"</f>
        <v>152326196311214121</v>
      </c>
      <c r="D39" s="41" t="s">
        <v>117</v>
      </c>
      <c r="E39" s="19">
        <v>200</v>
      </c>
      <c r="F39" s="20" t="str">
        <f t="shared" si="4"/>
        <v>12</v>
      </c>
      <c r="G39" s="23" t="s">
        <v>17</v>
      </c>
      <c r="H39" s="24" t="s">
        <v>17</v>
      </c>
      <c r="I39" s="24" t="s">
        <v>18</v>
      </c>
      <c r="J39" s="20" t="s">
        <v>19</v>
      </c>
      <c r="K39" s="24" t="s">
        <v>18</v>
      </c>
      <c r="L39" s="24" t="s">
        <v>18</v>
      </c>
      <c r="M39" s="38" t="s">
        <v>20</v>
      </c>
    </row>
    <row r="40" s="3" customFormat="1" ht="14.25" spans="1:13">
      <c r="A40" s="23">
        <v>37</v>
      </c>
      <c r="B40" s="24" t="s">
        <v>118</v>
      </c>
      <c r="C40" s="25" t="str">
        <f>"152326196311222578"</f>
        <v>152326196311222578</v>
      </c>
      <c r="D40" s="42" t="s">
        <v>119</v>
      </c>
      <c r="E40" s="23">
        <v>200</v>
      </c>
      <c r="F40" s="24" t="str">
        <f t="shared" ref="F40:F45" si="5">"11"</f>
        <v>11</v>
      </c>
      <c r="G40" s="23" t="s">
        <v>17</v>
      </c>
      <c r="H40" s="24" t="s">
        <v>17</v>
      </c>
      <c r="I40" s="24" t="s">
        <v>18</v>
      </c>
      <c r="J40" s="24" t="s">
        <v>41</v>
      </c>
      <c r="K40" s="24" t="s">
        <v>18</v>
      </c>
      <c r="L40" s="24" t="s">
        <v>18</v>
      </c>
      <c r="M40" s="38" t="s">
        <v>20</v>
      </c>
    </row>
    <row r="41" customFormat="1" ht="14.25" spans="1:13">
      <c r="A41" s="19">
        <v>38</v>
      </c>
      <c r="B41" s="20" t="s">
        <v>120</v>
      </c>
      <c r="C41" s="21" t="str">
        <f>"152326196311222818"</f>
        <v>152326196311222818</v>
      </c>
      <c r="D41" s="41" t="s">
        <v>121</v>
      </c>
      <c r="E41" s="19">
        <v>200</v>
      </c>
      <c r="F41" s="20" t="str">
        <f t="shared" ref="F41:F44" si="6">"12"</f>
        <v>12</v>
      </c>
      <c r="G41" s="23" t="s">
        <v>17</v>
      </c>
      <c r="H41" s="24" t="s">
        <v>17</v>
      </c>
      <c r="I41" s="24" t="s">
        <v>18</v>
      </c>
      <c r="J41" s="20" t="s">
        <v>64</v>
      </c>
      <c r="K41" s="24" t="s">
        <v>18</v>
      </c>
      <c r="L41" s="24" t="s">
        <v>18</v>
      </c>
      <c r="M41" s="38" t="s">
        <v>20</v>
      </c>
    </row>
    <row r="42" s="3" customFormat="1" ht="14.25" spans="1:13">
      <c r="A42" s="19">
        <v>39</v>
      </c>
      <c r="B42" s="24" t="s">
        <v>122</v>
      </c>
      <c r="C42" s="25" t="str">
        <f>"152326196311232274"</f>
        <v>152326196311232274</v>
      </c>
      <c r="D42" s="42" t="s">
        <v>123</v>
      </c>
      <c r="E42" s="23">
        <v>200</v>
      </c>
      <c r="F42" s="24" t="str">
        <f t="shared" si="5"/>
        <v>11</v>
      </c>
      <c r="G42" s="23" t="s">
        <v>17</v>
      </c>
      <c r="H42" s="24" t="s">
        <v>17</v>
      </c>
      <c r="I42" s="24" t="s">
        <v>18</v>
      </c>
      <c r="J42" s="24" t="s">
        <v>124</v>
      </c>
      <c r="K42" s="24" t="s">
        <v>18</v>
      </c>
      <c r="L42" s="24" t="s">
        <v>18</v>
      </c>
      <c r="M42" s="38" t="s">
        <v>20</v>
      </c>
    </row>
    <row r="43" customFormat="1" ht="14.25" spans="1:13">
      <c r="A43" s="19">
        <v>40</v>
      </c>
      <c r="B43" s="20" t="s">
        <v>125</v>
      </c>
      <c r="C43" s="21" t="str">
        <f>"152326196311232290"</f>
        <v>152326196311232290</v>
      </c>
      <c r="D43" s="41" t="s">
        <v>126</v>
      </c>
      <c r="E43" s="19">
        <v>200</v>
      </c>
      <c r="F43" s="20" t="str">
        <f t="shared" si="6"/>
        <v>12</v>
      </c>
      <c r="G43" s="23" t="s">
        <v>17</v>
      </c>
      <c r="H43" s="24" t="s">
        <v>17</v>
      </c>
      <c r="I43" s="24" t="s">
        <v>18</v>
      </c>
      <c r="J43" s="20" t="s">
        <v>69</v>
      </c>
      <c r="K43" s="24" t="s">
        <v>18</v>
      </c>
      <c r="L43" s="24" t="s">
        <v>18</v>
      </c>
      <c r="M43" s="38" t="s">
        <v>20</v>
      </c>
    </row>
    <row r="44" customFormat="1" ht="14.25" spans="1:13">
      <c r="A44" s="19">
        <v>41</v>
      </c>
      <c r="B44" s="24" t="s">
        <v>127</v>
      </c>
      <c r="C44" s="25" t="str">
        <f>"152326196311252283"</f>
        <v>152326196311252283</v>
      </c>
      <c r="D44" s="41" t="s">
        <v>128</v>
      </c>
      <c r="E44" s="19">
        <v>200</v>
      </c>
      <c r="F44" s="24" t="str">
        <f t="shared" si="6"/>
        <v>12</v>
      </c>
      <c r="G44" s="23" t="s">
        <v>17</v>
      </c>
      <c r="H44" s="24" t="s">
        <v>17</v>
      </c>
      <c r="I44" s="24" t="s">
        <v>18</v>
      </c>
      <c r="J44" s="24" t="s">
        <v>61</v>
      </c>
      <c r="K44" s="24" t="s">
        <v>18</v>
      </c>
      <c r="L44" s="24" t="s">
        <v>18</v>
      </c>
      <c r="M44" s="38" t="s">
        <v>20</v>
      </c>
    </row>
    <row r="45" s="3" customFormat="1" ht="14.25" spans="1:13">
      <c r="A45" s="19">
        <v>42</v>
      </c>
      <c r="B45" s="24" t="s">
        <v>129</v>
      </c>
      <c r="C45" s="25" t="str">
        <f>"152326196311252291"</f>
        <v>152326196311252291</v>
      </c>
      <c r="D45" s="42" t="s">
        <v>130</v>
      </c>
      <c r="E45" s="23">
        <v>200</v>
      </c>
      <c r="F45" s="24" t="str">
        <f t="shared" si="5"/>
        <v>11</v>
      </c>
      <c r="G45" s="23" t="s">
        <v>17</v>
      </c>
      <c r="H45" s="24" t="s">
        <v>17</v>
      </c>
      <c r="I45" s="24" t="s">
        <v>18</v>
      </c>
      <c r="J45" s="24" t="s">
        <v>61</v>
      </c>
      <c r="K45" s="24" t="s">
        <v>18</v>
      </c>
      <c r="L45" s="24" t="s">
        <v>18</v>
      </c>
      <c r="M45" s="38" t="s">
        <v>20</v>
      </c>
    </row>
    <row r="46" s="3" customFormat="1" ht="14.25" spans="1:13">
      <c r="A46" s="23">
        <v>43</v>
      </c>
      <c r="B46" s="24" t="s">
        <v>131</v>
      </c>
      <c r="C46" s="25" t="str">
        <f>"152326196311254078"</f>
        <v>152326196311254078</v>
      </c>
      <c r="D46" s="42" t="s">
        <v>132</v>
      </c>
      <c r="E46" s="23">
        <v>200</v>
      </c>
      <c r="F46" s="24" t="str">
        <f>"10"</f>
        <v>10</v>
      </c>
      <c r="G46" s="23" t="s">
        <v>17</v>
      </c>
      <c r="H46" s="24" t="s">
        <v>17</v>
      </c>
      <c r="I46" s="24" t="s">
        <v>18</v>
      </c>
      <c r="J46" s="24" t="s">
        <v>105</v>
      </c>
      <c r="K46" s="24" t="s">
        <v>18</v>
      </c>
      <c r="L46" s="24" t="s">
        <v>18</v>
      </c>
      <c r="M46" s="38" t="s">
        <v>20</v>
      </c>
    </row>
    <row r="47" customFormat="1" ht="14.25" spans="1:13">
      <c r="A47" s="19">
        <v>44</v>
      </c>
      <c r="B47" s="20" t="s">
        <v>133</v>
      </c>
      <c r="C47" s="21" t="str">
        <f>"152321196311262420"</f>
        <v>152321196311262420</v>
      </c>
      <c r="D47" s="41" t="s">
        <v>134</v>
      </c>
      <c r="E47" s="19">
        <v>200</v>
      </c>
      <c r="F47" s="20" t="str">
        <f t="shared" ref="F47:F49" si="7">"12"</f>
        <v>12</v>
      </c>
      <c r="G47" s="23" t="s">
        <v>17</v>
      </c>
      <c r="H47" s="24" t="s">
        <v>17</v>
      </c>
      <c r="I47" s="24" t="s">
        <v>18</v>
      </c>
      <c r="J47" s="20" t="s">
        <v>69</v>
      </c>
      <c r="K47" s="24" t="s">
        <v>18</v>
      </c>
      <c r="L47" s="24" t="s">
        <v>18</v>
      </c>
      <c r="M47" s="38" t="s">
        <v>20</v>
      </c>
    </row>
    <row r="48" customFormat="1" ht="14.25" spans="1:13">
      <c r="A48" s="19">
        <v>45</v>
      </c>
      <c r="B48" s="20" t="s">
        <v>135</v>
      </c>
      <c r="C48" s="21" t="str">
        <f>"152326196311282271"</f>
        <v>152326196311282271</v>
      </c>
      <c r="D48" s="41" t="s">
        <v>136</v>
      </c>
      <c r="E48" s="19">
        <v>200</v>
      </c>
      <c r="F48" s="20" t="str">
        <f t="shared" si="7"/>
        <v>12</v>
      </c>
      <c r="G48" s="23" t="s">
        <v>17</v>
      </c>
      <c r="H48" s="24" t="s">
        <v>17</v>
      </c>
      <c r="I48" s="24" t="s">
        <v>18</v>
      </c>
      <c r="J48" s="20" t="s">
        <v>52</v>
      </c>
      <c r="K48" s="24" t="s">
        <v>18</v>
      </c>
      <c r="L48" s="24" t="s">
        <v>18</v>
      </c>
      <c r="M48" s="38" t="s">
        <v>20</v>
      </c>
    </row>
    <row r="49" customFormat="1" ht="14.25" spans="1:13">
      <c r="A49" s="19">
        <v>46</v>
      </c>
      <c r="B49" s="20" t="s">
        <v>137</v>
      </c>
      <c r="C49" s="21" t="str">
        <f>"152326196311292285"</f>
        <v>152326196311292285</v>
      </c>
      <c r="D49" s="41" t="s">
        <v>138</v>
      </c>
      <c r="E49" s="19">
        <v>200</v>
      </c>
      <c r="F49" s="20" t="str">
        <f t="shared" si="7"/>
        <v>12</v>
      </c>
      <c r="G49" s="23" t="s">
        <v>17</v>
      </c>
      <c r="H49" s="24" t="s">
        <v>17</v>
      </c>
      <c r="I49" s="24" t="s">
        <v>18</v>
      </c>
      <c r="J49" s="20" t="s">
        <v>99</v>
      </c>
      <c r="K49" s="24" t="s">
        <v>18</v>
      </c>
      <c r="L49" s="24" t="s">
        <v>18</v>
      </c>
      <c r="M49" s="38" t="s">
        <v>20</v>
      </c>
    </row>
    <row r="50" customFormat="1" ht="14.25" spans="1:13">
      <c r="A50" s="19">
        <v>47</v>
      </c>
      <c r="B50" s="24" t="s">
        <v>139</v>
      </c>
      <c r="C50" s="25" t="str">
        <f>"152326196311292306"</f>
        <v>152326196311292306</v>
      </c>
      <c r="D50" s="41" t="s">
        <v>140</v>
      </c>
      <c r="E50" s="19">
        <v>200</v>
      </c>
      <c r="F50" s="24" t="str">
        <f>"14"</f>
        <v>14</v>
      </c>
      <c r="G50" s="23" t="s">
        <v>17</v>
      </c>
      <c r="H50" s="24" t="s">
        <v>17</v>
      </c>
      <c r="I50" s="24" t="s">
        <v>18</v>
      </c>
      <c r="J50" s="24" t="s">
        <v>61</v>
      </c>
      <c r="K50" s="24" t="s">
        <v>18</v>
      </c>
      <c r="L50" s="24" t="s">
        <v>18</v>
      </c>
      <c r="M50" s="38" t="s">
        <v>20</v>
      </c>
    </row>
    <row r="51" customFormat="1" ht="14.25" spans="1:13">
      <c r="A51" s="19">
        <v>48</v>
      </c>
      <c r="B51" s="20" t="s">
        <v>141</v>
      </c>
      <c r="C51" s="21" t="str">
        <f>"152326196311292322"</f>
        <v>152326196311292322</v>
      </c>
      <c r="D51" s="41" t="s">
        <v>142</v>
      </c>
      <c r="E51" s="19">
        <v>200</v>
      </c>
      <c r="F51" s="20" t="str">
        <f>"12"</f>
        <v>12</v>
      </c>
      <c r="G51" s="23" t="s">
        <v>17</v>
      </c>
      <c r="H51" s="24" t="s">
        <v>17</v>
      </c>
      <c r="I51" s="24" t="s">
        <v>18</v>
      </c>
      <c r="J51" s="20" t="s">
        <v>26</v>
      </c>
      <c r="K51" s="24" t="s">
        <v>18</v>
      </c>
      <c r="L51" s="24" t="s">
        <v>18</v>
      </c>
      <c r="M51" s="38" t="s">
        <v>20</v>
      </c>
    </row>
    <row r="52" s="4" customFormat="1" ht="17.1" customHeight="1" spans="1:13">
      <c r="A52" s="23">
        <v>49</v>
      </c>
      <c r="B52" s="23" t="s">
        <v>143</v>
      </c>
      <c r="C52" s="43" t="s">
        <v>144</v>
      </c>
      <c r="D52" s="27" t="s">
        <v>145</v>
      </c>
      <c r="E52" s="23">
        <v>200</v>
      </c>
      <c r="F52" s="24" t="str">
        <f>"12"</f>
        <v>12</v>
      </c>
      <c r="G52" s="23" t="s">
        <v>17</v>
      </c>
      <c r="H52" s="24" t="s">
        <v>17</v>
      </c>
      <c r="I52" s="24" t="s">
        <v>18</v>
      </c>
      <c r="J52" s="23" t="s">
        <v>58</v>
      </c>
      <c r="K52" s="24" t="s">
        <v>18</v>
      </c>
      <c r="L52" s="24" t="s">
        <v>18</v>
      </c>
      <c r="M52" s="38" t="s">
        <v>20</v>
      </c>
    </row>
    <row r="53" s="3" customFormat="1" ht="14.25" spans="1:13">
      <c r="A53" s="23">
        <v>50</v>
      </c>
      <c r="B53" s="24" t="s">
        <v>146</v>
      </c>
      <c r="C53" s="25" t="str">
        <f>"152326196310192573"</f>
        <v>152326196310192573</v>
      </c>
      <c r="D53" s="42" t="s">
        <v>147</v>
      </c>
      <c r="E53" s="23">
        <v>200</v>
      </c>
      <c r="F53" s="24" t="str">
        <f>"10"</f>
        <v>10</v>
      </c>
      <c r="G53" s="23" t="s">
        <v>17</v>
      </c>
      <c r="H53" s="24" t="s">
        <v>17</v>
      </c>
      <c r="I53" s="24" t="s">
        <v>18</v>
      </c>
      <c r="J53" s="24" t="s">
        <v>47</v>
      </c>
      <c r="K53" s="24" t="s">
        <v>18</v>
      </c>
      <c r="L53" s="24" t="s">
        <v>18</v>
      </c>
      <c r="M53" s="38" t="s">
        <v>20</v>
      </c>
    </row>
    <row r="54" s="3" customFormat="1" ht="14.25" spans="1:13">
      <c r="A54" s="23">
        <v>51</v>
      </c>
      <c r="B54" s="24" t="s">
        <v>148</v>
      </c>
      <c r="C54" s="25" t="str">
        <f>"152326196310132810"</f>
        <v>152326196310132810</v>
      </c>
      <c r="D54" s="42" t="s">
        <v>149</v>
      </c>
      <c r="E54" s="23">
        <v>200</v>
      </c>
      <c r="F54" s="24" t="str">
        <f>"3"</f>
        <v>3</v>
      </c>
      <c r="G54" s="23" t="s">
        <v>17</v>
      </c>
      <c r="H54" s="24" t="s">
        <v>17</v>
      </c>
      <c r="I54" s="24" t="s">
        <v>18</v>
      </c>
      <c r="J54" s="24" t="s">
        <v>91</v>
      </c>
      <c r="K54" s="24" t="s">
        <v>18</v>
      </c>
      <c r="L54" s="24" t="s">
        <v>18</v>
      </c>
      <c r="M54" s="38" t="s">
        <v>20</v>
      </c>
    </row>
    <row r="55" s="1" customFormat="1" ht="16" customHeight="1" spans="1:13">
      <c r="A55" s="23">
        <v>52</v>
      </c>
      <c r="B55" s="19" t="s">
        <v>150</v>
      </c>
      <c r="C55" s="44" t="s">
        <v>151</v>
      </c>
      <c r="D55" s="29" t="s">
        <v>152</v>
      </c>
      <c r="E55" s="29" t="s">
        <v>153</v>
      </c>
      <c r="F55" s="29" t="s">
        <v>154</v>
      </c>
      <c r="G55" s="23" t="s">
        <v>17</v>
      </c>
      <c r="H55" s="24" t="s">
        <v>17</v>
      </c>
      <c r="I55" s="24" t="s">
        <v>18</v>
      </c>
      <c r="J55" s="19" t="s">
        <v>155</v>
      </c>
      <c r="K55" s="24" t="s">
        <v>18</v>
      </c>
      <c r="L55" s="24" t="s">
        <v>18</v>
      </c>
      <c r="M55" s="38" t="s">
        <v>20</v>
      </c>
    </row>
    <row r="56" s="1" customFormat="1" ht="17.1" customHeight="1" spans="1:13">
      <c r="A56" s="23">
        <v>53</v>
      </c>
      <c r="B56" s="19" t="s">
        <v>156</v>
      </c>
      <c r="C56" s="28" t="s">
        <v>157</v>
      </c>
      <c r="D56" s="29" t="s">
        <v>158</v>
      </c>
      <c r="E56" s="29" t="s">
        <v>153</v>
      </c>
      <c r="F56" s="29" t="s">
        <v>159</v>
      </c>
      <c r="G56" s="23" t="s">
        <v>17</v>
      </c>
      <c r="H56" s="24" t="s">
        <v>17</v>
      </c>
      <c r="I56" s="24" t="s">
        <v>18</v>
      </c>
      <c r="J56" s="23" t="s">
        <v>58</v>
      </c>
      <c r="K56" s="24" t="s">
        <v>18</v>
      </c>
      <c r="L56" s="24" t="s">
        <v>18</v>
      </c>
      <c r="M56" s="38" t="s">
        <v>20</v>
      </c>
    </row>
    <row r="57" s="4" customFormat="1" ht="14.25" spans="1:13">
      <c r="A57" s="23">
        <v>54</v>
      </c>
      <c r="B57" s="24" t="s">
        <v>160</v>
      </c>
      <c r="C57" s="25" t="str">
        <f>"152326196303224071"</f>
        <v>152326196303224071</v>
      </c>
      <c r="D57" s="45" t="s">
        <v>161</v>
      </c>
      <c r="E57" s="23">
        <v>200</v>
      </c>
      <c r="F57" s="24" t="str">
        <f>"11"</f>
        <v>11</v>
      </c>
      <c r="G57" s="23" t="s">
        <v>17</v>
      </c>
      <c r="H57" s="24" t="s">
        <v>17</v>
      </c>
      <c r="I57" s="24" t="s">
        <v>18</v>
      </c>
      <c r="J57" s="24" t="s">
        <v>105</v>
      </c>
      <c r="K57" s="24" t="s">
        <v>18</v>
      </c>
      <c r="L57" s="24" t="s">
        <v>18</v>
      </c>
      <c r="M57" s="38" t="s">
        <v>20</v>
      </c>
    </row>
    <row r="58" s="3" customFormat="1" ht="14.25" spans="1:13">
      <c r="A58" s="23">
        <v>55</v>
      </c>
      <c r="B58" s="24" t="s">
        <v>162</v>
      </c>
      <c r="C58" s="25" t="str">
        <f>"152326196306072579"</f>
        <v>152326196306072579</v>
      </c>
      <c r="D58" s="42" t="s">
        <v>163</v>
      </c>
      <c r="E58" s="23">
        <v>200</v>
      </c>
      <c r="F58" s="24" t="str">
        <f>"11"</f>
        <v>11</v>
      </c>
      <c r="G58" s="23" t="s">
        <v>17</v>
      </c>
      <c r="H58" s="24" t="s">
        <v>17</v>
      </c>
      <c r="I58" s="24" t="s">
        <v>18</v>
      </c>
      <c r="J58" s="24" t="s">
        <v>41</v>
      </c>
      <c r="K58" s="24" t="s">
        <v>18</v>
      </c>
      <c r="L58" s="24" t="s">
        <v>18</v>
      </c>
      <c r="M58" s="38" t="s">
        <v>20</v>
      </c>
    </row>
    <row r="59" s="1" customFormat="1" ht="17.1" customHeight="1" spans="1:13">
      <c r="A59" s="23">
        <v>56</v>
      </c>
      <c r="B59" s="19" t="s">
        <v>164</v>
      </c>
      <c r="C59" s="29" t="s">
        <v>165</v>
      </c>
      <c r="D59" s="29" t="s">
        <v>166</v>
      </c>
      <c r="E59" s="23">
        <v>200</v>
      </c>
      <c r="F59" s="24" t="str">
        <f>"11"</f>
        <v>11</v>
      </c>
      <c r="G59" s="23" t="s">
        <v>17</v>
      </c>
      <c r="H59" s="24" t="s">
        <v>17</v>
      </c>
      <c r="I59" s="24" t="s">
        <v>18</v>
      </c>
      <c r="J59" s="20" t="s">
        <v>26</v>
      </c>
      <c r="K59" s="24" t="s">
        <v>18</v>
      </c>
      <c r="L59" s="24" t="s">
        <v>18</v>
      </c>
      <c r="M59" s="38" t="s">
        <v>20</v>
      </c>
    </row>
    <row r="60" s="1" customFormat="1" ht="17.1" customHeight="1" spans="1:13">
      <c r="A60" s="23">
        <v>57</v>
      </c>
      <c r="B60" s="19" t="s">
        <v>167</v>
      </c>
      <c r="C60" s="29" t="s">
        <v>168</v>
      </c>
      <c r="D60" s="29" t="s">
        <v>169</v>
      </c>
      <c r="E60" s="23">
        <v>200</v>
      </c>
      <c r="F60" s="24" t="str">
        <f>"11"</f>
        <v>11</v>
      </c>
      <c r="G60" s="23" t="s">
        <v>17</v>
      </c>
      <c r="H60" s="24" t="s">
        <v>17</v>
      </c>
      <c r="I60" s="24" t="s">
        <v>18</v>
      </c>
      <c r="J60" s="20" t="s">
        <v>52</v>
      </c>
      <c r="K60" s="24" t="s">
        <v>18</v>
      </c>
      <c r="L60" s="24" t="s">
        <v>18</v>
      </c>
      <c r="M60" s="38" t="s">
        <v>20</v>
      </c>
    </row>
    <row r="61" s="1" customFormat="1" ht="17.1" customHeight="1" spans="1:13">
      <c r="A61" s="23">
        <v>58</v>
      </c>
      <c r="B61" s="19" t="s">
        <v>170</v>
      </c>
      <c r="C61" s="28" t="s">
        <v>171</v>
      </c>
      <c r="D61" s="29" t="s">
        <v>172</v>
      </c>
      <c r="E61" s="23">
        <v>200</v>
      </c>
      <c r="F61" s="24" t="str">
        <f>"11"</f>
        <v>11</v>
      </c>
      <c r="G61" s="23" t="s">
        <v>17</v>
      </c>
      <c r="H61" s="24" t="s">
        <v>17</v>
      </c>
      <c r="I61" s="24" t="s">
        <v>18</v>
      </c>
      <c r="J61" s="40" t="s">
        <v>173</v>
      </c>
      <c r="K61" s="24" t="s">
        <v>18</v>
      </c>
      <c r="L61" s="24" t="s">
        <v>18</v>
      </c>
      <c r="M61" s="38" t="s">
        <v>20</v>
      </c>
    </row>
    <row r="62" s="1" customFormat="1" ht="17.1" customHeight="1" spans="1:7">
      <c r="A62" s="31" t="s">
        <v>174</v>
      </c>
      <c r="B62" s="31"/>
      <c r="C62" s="32"/>
      <c r="D62" s="33"/>
      <c r="E62" s="33" t="s">
        <v>175</v>
      </c>
      <c r="F62" s="33"/>
      <c r="G62" s="33"/>
    </row>
  </sheetData>
  <mergeCells count="3">
    <mergeCell ref="A1:M1"/>
    <mergeCell ref="A2:C2"/>
    <mergeCell ref="E62:G62"/>
  </mergeCells>
  <pageMargins left="0.511805555555556" right="0.275" top="0.904861111111111" bottom="0.60625" header="0.393055555555556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51年之后出生的、系统未暂停人员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2020-10-13T02:13:00Z</cp:lastPrinted>
  <dcterms:modified xsi:type="dcterms:W3CDTF">2023-12-27T02:22:15Z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824683BFDA2C46ECBAEBDBF4DE0C22B0_13</vt:lpwstr>
  </property>
  <property fmtid="{D5CDD505-2E9C-101B-9397-08002B2CF9AE}" pid="4" name="KSOReadingLayout">
    <vt:bool>true</vt:bool>
  </property>
  <property fmtid="{D5CDD505-2E9C-101B-9397-08002B2CF9AE}" pid="5" name="commondata">
    <vt:lpwstr>eyJoZGlkIjoiNjgwNDI0NjBmMDhmYzk5MzE4NjZkZDI2MTE4ODVkYjAifQ==</vt:lpwstr>
  </property>
</Properties>
</file>