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<sst xmlns="http://schemas.openxmlformats.org/spreadsheetml/2006/main" count="293" uniqueCount="109">
  <si>
    <t>2021年10月份居民养老金发放名单</t>
  </si>
  <si>
    <t>费款所属期</t>
  </si>
  <si>
    <t>嘎查村</t>
  </si>
  <si>
    <t>身份证号</t>
  </si>
  <si>
    <t>姓名</t>
  </si>
  <si>
    <t>性别</t>
  </si>
  <si>
    <t>实发金额</t>
  </si>
  <si>
    <t>明嘎斯台村</t>
  </si>
  <si>
    <t>魏连英</t>
  </si>
  <si>
    <t>女</t>
  </si>
  <si>
    <t>于秀琴</t>
  </si>
  <si>
    <t>王义</t>
  </si>
  <si>
    <t>男</t>
  </si>
  <si>
    <t>李学文</t>
  </si>
  <si>
    <t>丁桂珍</t>
  </si>
  <si>
    <t>韩殿武</t>
  </si>
  <si>
    <t>姜凤海</t>
  </si>
  <si>
    <t>王彩琴</t>
  </si>
  <si>
    <t>张凤兰</t>
  </si>
  <si>
    <t>姜凤臣</t>
  </si>
  <si>
    <t>李彩霞</t>
  </si>
  <si>
    <t>杨占学</t>
  </si>
  <si>
    <t>翟桂荣</t>
  </si>
  <si>
    <t>张国栋</t>
  </si>
  <si>
    <t>邰玉江</t>
  </si>
  <si>
    <t>李文彬</t>
  </si>
  <si>
    <t>王桂花</t>
  </si>
  <si>
    <t>刘玉坤</t>
  </si>
  <si>
    <t>梁彩文</t>
  </si>
  <si>
    <t>15232619580116410X</t>
  </si>
  <si>
    <t>张秀珍</t>
  </si>
  <si>
    <t>郭俊军</t>
  </si>
  <si>
    <t>张国学</t>
  </si>
  <si>
    <t>孟宪富</t>
  </si>
  <si>
    <t>杨万财</t>
  </si>
  <si>
    <t>李英</t>
  </si>
  <si>
    <t>段桂霞</t>
  </si>
  <si>
    <t>梁彩贤</t>
  </si>
  <si>
    <t>吉秀云</t>
  </si>
  <si>
    <t>张秀兰</t>
  </si>
  <si>
    <t>王桂兰</t>
  </si>
  <si>
    <t>15232619361128788X</t>
  </si>
  <si>
    <t>白俊荣</t>
  </si>
  <si>
    <t>15232619480711407X</t>
  </si>
  <si>
    <t>魏国志</t>
  </si>
  <si>
    <t>15232619450823408X</t>
  </si>
  <si>
    <t>张振琴</t>
  </si>
  <si>
    <t>李秀霞</t>
  </si>
  <si>
    <t>李树春</t>
  </si>
  <si>
    <t>王玉琴</t>
  </si>
  <si>
    <t>赵华</t>
  </si>
  <si>
    <t>王瑞</t>
  </si>
  <si>
    <t>杨占义</t>
  </si>
  <si>
    <t>薛永贤</t>
  </si>
  <si>
    <t>魏连芳</t>
  </si>
  <si>
    <t>邰玉霞</t>
  </si>
  <si>
    <t>王桂方</t>
  </si>
  <si>
    <t>安俊兰</t>
  </si>
  <si>
    <t>范生</t>
  </si>
  <si>
    <t>韩庆荣</t>
  </si>
  <si>
    <t>刘玉珍</t>
  </si>
  <si>
    <t>姜桂琴</t>
  </si>
  <si>
    <t>马风英</t>
  </si>
  <si>
    <t>宋秀云</t>
  </si>
  <si>
    <t>李兰荣</t>
  </si>
  <si>
    <t>许凤珠</t>
  </si>
  <si>
    <t>15232619510929408X</t>
  </si>
  <si>
    <t>魏连荣</t>
  </si>
  <si>
    <t>15232619491123408X</t>
  </si>
  <si>
    <t>韩玉霞</t>
  </si>
  <si>
    <t>孟宪贵</t>
  </si>
  <si>
    <t>陈连英</t>
  </si>
  <si>
    <t>张国军</t>
  </si>
  <si>
    <t>张桂荣</t>
  </si>
  <si>
    <t>于景芳</t>
  </si>
  <si>
    <t>韩殿甲</t>
  </si>
  <si>
    <t>李树森</t>
  </si>
  <si>
    <t>李树权</t>
  </si>
  <si>
    <t>邰玉福</t>
  </si>
  <si>
    <t>杨占林</t>
  </si>
  <si>
    <t>李贵</t>
  </si>
  <si>
    <t>张云珍</t>
  </si>
  <si>
    <t>15232619560922407X</t>
  </si>
  <si>
    <t>杨占喜</t>
  </si>
  <si>
    <t>范素琴</t>
  </si>
  <si>
    <t>齐秀英</t>
  </si>
  <si>
    <t>周文彬</t>
  </si>
  <si>
    <t>张淑英</t>
  </si>
  <si>
    <t>尹广喜</t>
  </si>
  <si>
    <t>杨占德</t>
  </si>
  <si>
    <t>王桂荣</t>
  </si>
  <si>
    <t>周文举</t>
  </si>
  <si>
    <t>李树芝</t>
  </si>
  <si>
    <t>王庆余</t>
  </si>
  <si>
    <t>裴艳芬</t>
  </si>
  <si>
    <t>孟庆英</t>
  </si>
  <si>
    <t>韩玉琴</t>
  </si>
  <si>
    <t>包国琴</t>
  </si>
  <si>
    <t>李秀芳</t>
  </si>
  <si>
    <t>杨清林</t>
  </si>
  <si>
    <t>李桂英</t>
  </si>
  <si>
    <t>韩殿民</t>
  </si>
  <si>
    <t>杨占文</t>
  </si>
  <si>
    <t>刘国云</t>
  </si>
  <si>
    <t>张玉华</t>
  </si>
  <si>
    <t>任桂琴</t>
  </si>
  <si>
    <t>陈有德</t>
  </si>
  <si>
    <t>李桂荣</t>
  </si>
  <si>
    <t>郭玉华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</si>
</sst>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workbookViewId="0">
      <selection activeCell="I11" sqref="I11"/>
    </sheetView>
  </sheetViews>
  <sheetFormatPr defaultColWidth="9" defaultRowHeight="13.5" outlineLevelCol="5"/>
  <cols>
    <col min="1" max="1" width="12.125" style="2" customWidth="1"/>
    <col min="2" max="2" width="15.75" style="2" customWidth="1"/>
    <col min="3" max="3" width="23.625" style="2" customWidth="1"/>
    <col min="4" max="4" width="10.875" style="2" customWidth="1"/>
    <col min="5" max="5" width="9" style="2"/>
    <col min="6" max="6" width="12.125" style="2" customWidth="1"/>
    <col min="7" max="16384" width="9" style="2"/>
  </cols>
  <sheetData>
    <row r="1" s="1" customFormat="1" spans="1:6">
      <c r="A1" s="3" t="s">
        <v>0</v>
      </c>
      <c r="B1" s="4"/>
      <c r="C1" s="4"/>
      <c r="D1" s="4"/>
      <c r="E1" s="4"/>
      <c r="F1" s="4"/>
    </row>
    <row r="2" s="1" customFormat="1" ht="28" customHeight="1" spans="1:6">
      <c r="A2" s="4"/>
      <c r="B2" s="4"/>
      <c r="C2" s="4"/>
      <c r="D2" s="4"/>
      <c r="E2" s="4"/>
      <c r="F2" s="4"/>
    </row>
    <row r="3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>
      <c r="A4" s="5" t="str">
        <f t="shared" ref="A4:A67" si="0">"202110"</f>
        <v>202110</v>
      </c>
      <c r="B4" s="5" t="s">
        <v>7</v>
      </c>
      <c r="C4" s="5" t="str">
        <f>"152326194505124088"</f>
        <v>152326194505124088</v>
      </c>
      <c r="D4" s="5" t="s">
        <v>8</v>
      </c>
      <c r="E4" s="5" t="s">
        <v>9</v>
      </c>
      <c r="F4" s="5" t="str">
        <f t="shared" ref="F4:F9" si="1">"150"</f>
        <v>150</v>
      </c>
    </row>
    <row r="5" spans="1:6">
      <c r="A5" s="5" t="str">
        <f t="shared" si="0"/>
        <v>202110</v>
      </c>
      <c r="B5" s="5" t="s">
        <v>7</v>
      </c>
      <c r="C5" s="5" t="str">
        <f>"152326194601074084"</f>
        <v>152326194601074084</v>
      </c>
      <c r="D5" s="5" t="s">
        <v>10</v>
      </c>
      <c r="E5" s="5" t="s">
        <v>9</v>
      </c>
      <c r="F5" s="5" t="str">
        <f t="shared" si="1"/>
        <v>150</v>
      </c>
    </row>
    <row r="6" spans="1:6">
      <c r="A6" s="5" t="str">
        <f t="shared" si="0"/>
        <v>202110</v>
      </c>
      <c r="B6" s="5" t="s">
        <v>7</v>
      </c>
      <c r="C6" s="5" t="str">
        <f>"152326194311244073"</f>
        <v>152326194311244073</v>
      </c>
      <c r="D6" s="5" t="s">
        <v>11</v>
      </c>
      <c r="E6" s="5" t="s">
        <v>12</v>
      </c>
      <c r="F6" s="5" t="str">
        <f t="shared" si="1"/>
        <v>150</v>
      </c>
    </row>
    <row r="7" spans="1:6">
      <c r="A7" s="5" t="str">
        <f t="shared" si="0"/>
        <v>202110</v>
      </c>
      <c r="B7" s="5" t="s">
        <v>7</v>
      </c>
      <c r="C7" s="5" t="str">
        <f>"152326194912144078"</f>
        <v>152326194912144078</v>
      </c>
      <c r="D7" s="5" t="s">
        <v>13</v>
      </c>
      <c r="E7" s="5" t="s">
        <v>12</v>
      </c>
      <c r="F7" s="5" t="str">
        <f t="shared" si="1"/>
        <v>150</v>
      </c>
    </row>
    <row r="8" spans="1:6">
      <c r="A8" s="5" t="str">
        <f t="shared" si="0"/>
        <v>202110</v>
      </c>
      <c r="B8" s="5" t="s">
        <v>7</v>
      </c>
      <c r="C8" s="5" t="str">
        <f>"152326195001014082"</f>
        <v>152326195001014082</v>
      </c>
      <c r="D8" s="5" t="s">
        <v>14</v>
      </c>
      <c r="E8" s="5" t="s">
        <v>9</v>
      </c>
      <c r="F8" s="5" t="str">
        <f t="shared" si="1"/>
        <v>150</v>
      </c>
    </row>
    <row r="9" spans="1:6">
      <c r="A9" s="5" t="str">
        <f t="shared" si="0"/>
        <v>202110</v>
      </c>
      <c r="B9" s="5" t="s">
        <v>7</v>
      </c>
      <c r="C9" s="5" t="str">
        <f>"152326194904144078"</f>
        <v>152326194904144078</v>
      </c>
      <c r="D9" s="5" t="s">
        <v>15</v>
      </c>
      <c r="E9" s="5" t="s">
        <v>12</v>
      </c>
      <c r="F9" s="5" t="str">
        <f t="shared" si="1"/>
        <v>150</v>
      </c>
    </row>
    <row r="10" spans="1:6">
      <c r="A10" s="5" t="str">
        <f t="shared" si="0"/>
        <v>202110</v>
      </c>
      <c r="B10" s="5" t="s">
        <v>7</v>
      </c>
      <c r="C10" s="5" t="str">
        <f>"152326196108254072"</f>
        <v>152326196108254072</v>
      </c>
      <c r="D10" s="5" t="s">
        <v>16</v>
      </c>
      <c r="E10" s="5" t="s">
        <v>12</v>
      </c>
      <c r="F10" s="5" t="str">
        <f>"300.54"</f>
        <v>300.54</v>
      </c>
    </row>
    <row r="11" spans="1:6">
      <c r="A11" s="5" t="str">
        <f t="shared" si="0"/>
        <v>202110</v>
      </c>
      <c r="B11" s="5" t="s">
        <v>7</v>
      </c>
      <c r="C11" s="5" t="str">
        <f>"152326195510224088"</f>
        <v>152326195510224088</v>
      </c>
      <c r="D11" s="5" t="s">
        <v>17</v>
      </c>
      <c r="E11" s="5" t="s">
        <v>9</v>
      </c>
      <c r="F11" s="5" t="str">
        <f>"148.4"</f>
        <v>148.4</v>
      </c>
    </row>
    <row r="12" spans="1:6">
      <c r="A12" s="5" t="str">
        <f t="shared" si="0"/>
        <v>202110</v>
      </c>
      <c r="B12" s="5" t="s">
        <v>7</v>
      </c>
      <c r="C12" s="5" t="str">
        <f>"152326195602084086"</f>
        <v>152326195602084086</v>
      </c>
      <c r="D12" s="5" t="s">
        <v>18</v>
      </c>
      <c r="E12" s="5" t="s">
        <v>9</v>
      </c>
      <c r="F12" s="5" t="str">
        <f>"145.54"</f>
        <v>145.54</v>
      </c>
    </row>
    <row r="13" spans="1:6">
      <c r="A13" s="5" t="str">
        <f t="shared" si="0"/>
        <v>202110</v>
      </c>
      <c r="B13" s="5" t="s">
        <v>7</v>
      </c>
      <c r="C13" s="5" t="str">
        <f>"152326195607044075"</f>
        <v>152326195607044075</v>
      </c>
      <c r="D13" s="5" t="s">
        <v>19</v>
      </c>
      <c r="E13" s="5" t="s">
        <v>12</v>
      </c>
      <c r="F13" s="5" t="str">
        <f>"144.4"</f>
        <v>144.4</v>
      </c>
    </row>
    <row r="14" spans="1:6">
      <c r="A14" s="5" t="str">
        <f t="shared" si="0"/>
        <v>202110</v>
      </c>
      <c r="B14" s="5" t="s">
        <v>7</v>
      </c>
      <c r="C14" s="5" t="str">
        <f>"152326195004194082"</f>
        <v>152326195004194082</v>
      </c>
      <c r="D14" s="5" t="s">
        <v>20</v>
      </c>
      <c r="E14" s="5" t="s">
        <v>9</v>
      </c>
      <c r="F14" s="5" t="str">
        <f t="shared" ref="F14:F19" si="2">"150"</f>
        <v>150</v>
      </c>
    </row>
    <row r="15" spans="1:6">
      <c r="A15" s="5" t="str">
        <f t="shared" si="0"/>
        <v>202110</v>
      </c>
      <c r="B15" s="5" t="s">
        <v>7</v>
      </c>
      <c r="C15" s="5" t="str">
        <f>"152326195311104075"</f>
        <v>152326195311104075</v>
      </c>
      <c r="D15" s="5" t="s">
        <v>21</v>
      </c>
      <c r="E15" s="5" t="s">
        <v>12</v>
      </c>
      <c r="F15" s="5" t="str">
        <f>"142.92"</f>
        <v>142.92</v>
      </c>
    </row>
    <row r="16" spans="1:6">
      <c r="A16" s="5" t="str">
        <f t="shared" si="0"/>
        <v>202110</v>
      </c>
      <c r="B16" s="5" t="s">
        <v>7</v>
      </c>
      <c r="C16" s="5" t="str">
        <f>"152326194901054085"</f>
        <v>152326194901054085</v>
      </c>
      <c r="D16" s="5" t="s">
        <v>22</v>
      </c>
      <c r="E16" s="5" t="s">
        <v>9</v>
      </c>
      <c r="F16" s="5" t="str">
        <f t="shared" si="2"/>
        <v>150</v>
      </c>
    </row>
    <row r="17" spans="1:6">
      <c r="A17" s="5" t="str">
        <f t="shared" si="0"/>
        <v>202110</v>
      </c>
      <c r="B17" s="5" t="s">
        <v>7</v>
      </c>
      <c r="C17" s="5" t="str">
        <f>"152326194108204076"</f>
        <v>152326194108204076</v>
      </c>
      <c r="D17" s="5" t="s">
        <v>23</v>
      </c>
      <c r="E17" s="5" t="s">
        <v>12</v>
      </c>
      <c r="F17" s="5" t="str">
        <f>"160"</f>
        <v>160</v>
      </c>
    </row>
    <row r="18" spans="1:6">
      <c r="A18" s="5" t="str">
        <f t="shared" si="0"/>
        <v>202110</v>
      </c>
      <c r="B18" s="5" t="s">
        <v>7</v>
      </c>
      <c r="C18" s="5" t="str">
        <f>"152326194401274073"</f>
        <v>152326194401274073</v>
      </c>
      <c r="D18" s="5" t="s">
        <v>24</v>
      </c>
      <c r="E18" s="5" t="s">
        <v>12</v>
      </c>
      <c r="F18" s="5" t="str">
        <f t="shared" si="2"/>
        <v>150</v>
      </c>
    </row>
    <row r="19" spans="1:6">
      <c r="A19" s="5" t="str">
        <f t="shared" si="0"/>
        <v>202110</v>
      </c>
      <c r="B19" s="5" t="s">
        <v>7</v>
      </c>
      <c r="C19" s="5" t="str">
        <f>"152326194306254074"</f>
        <v>152326194306254074</v>
      </c>
      <c r="D19" s="5" t="s">
        <v>25</v>
      </c>
      <c r="E19" s="5" t="s">
        <v>12</v>
      </c>
      <c r="F19" s="5" t="str">
        <f t="shared" si="2"/>
        <v>150</v>
      </c>
    </row>
    <row r="20" spans="1:6">
      <c r="A20" s="5" t="str">
        <f t="shared" si="0"/>
        <v>202110</v>
      </c>
      <c r="B20" s="5" t="s">
        <v>7</v>
      </c>
      <c r="C20" s="5" t="str">
        <f>"152326193111254088"</f>
        <v>152326193111254088</v>
      </c>
      <c r="D20" s="5" t="s">
        <v>26</v>
      </c>
      <c r="E20" s="5" t="s">
        <v>9</v>
      </c>
      <c r="F20" s="5" t="str">
        <f>"160"</f>
        <v>160</v>
      </c>
    </row>
    <row r="21" spans="1:6">
      <c r="A21" s="5" t="str">
        <f t="shared" si="0"/>
        <v>202110</v>
      </c>
      <c r="B21" s="5" t="s">
        <v>7</v>
      </c>
      <c r="C21" s="5" t="str">
        <f>"152326195912084073"</f>
        <v>152326195912084073</v>
      </c>
      <c r="D21" s="5" t="s">
        <v>27</v>
      </c>
      <c r="E21" s="5" t="s">
        <v>12</v>
      </c>
      <c r="F21" s="5" t="str">
        <f>"147.68"</f>
        <v>147.68</v>
      </c>
    </row>
    <row r="22" spans="1:6">
      <c r="A22" s="5" t="str">
        <f t="shared" si="0"/>
        <v>202110</v>
      </c>
      <c r="B22" s="5" t="s">
        <v>7</v>
      </c>
      <c r="C22" s="5" t="str">
        <f>"152326195609104078"</f>
        <v>152326195609104078</v>
      </c>
      <c r="D22" s="5" t="s">
        <v>28</v>
      </c>
      <c r="E22" s="5" t="s">
        <v>12</v>
      </c>
      <c r="F22" s="5" t="str">
        <f>"145.54"</f>
        <v>145.54</v>
      </c>
    </row>
    <row r="23" spans="1:6">
      <c r="A23" s="5" t="str">
        <f t="shared" si="0"/>
        <v>202110</v>
      </c>
      <c r="B23" s="5" t="s">
        <v>7</v>
      </c>
      <c r="C23" s="5" t="s">
        <v>29</v>
      </c>
      <c r="D23" s="5" t="s">
        <v>30</v>
      </c>
      <c r="E23" s="5" t="s">
        <v>9</v>
      </c>
      <c r="F23" s="5" t="str">
        <f>"148.35"</f>
        <v>148.35</v>
      </c>
    </row>
    <row r="24" spans="1:6">
      <c r="A24" s="5" t="str">
        <f t="shared" si="0"/>
        <v>202110</v>
      </c>
      <c r="B24" s="5" t="s">
        <v>7</v>
      </c>
      <c r="C24" s="5" t="str">
        <f>"152326195611194076"</f>
        <v>152326195611194076</v>
      </c>
      <c r="D24" s="5" t="s">
        <v>31</v>
      </c>
      <c r="E24" s="5" t="s">
        <v>12</v>
      </c>
      <c r="F24" s="5" t="str">
        <f>"145.54"</f>
        <v>145.54</v>
      </c>
    </row>
    <row r="25" spans="1:6">
      <c r="A25" s="5" t="str">
        <f t="shared" si="0"/>
        <v>202110</v>
      </c>
      <c r="B25" s="5" t="s">
        <v>7</v>
      </c>
      <c r="C25" s="5" t="str">
        <f>"152326195912264074"</f>
        <v>152326195912264074</v>
      </c>
      <c r="D25" s="5" t="s">
        <v>32</v>
      </c>
      <c r="E25" s="5" t="s">
        <v>12</v>
      </c>
      <c r="F25" s="5" t="str">
        <f>"147.69"</f>
        <v>147.69</v>
      </c>
    </row>
    <row r="26" spans="1:6">
      <c r="A26" s="5" t="str">
        <f t="shared" si="0"/>
        <v>202110</v>
      </c>
      <c r="B26" s="5" t="s">
        <v>7</v>
      </c>
      <c r="C26" s="5" t="str">
        <f>"152326195205294071"</f>
        <v>152326195205294071</v>
      </c>
      <c r="D26" s="5" t="s">
        <v>33</v>
      </c>
      <c r="E26" s="5" t="s">
        <v>12</v>
      </c>
      <c r="F26" s="5" t="str">
        <f>"141.65"</f>
        <v>141.65</v>
      </c>
    </row>
    <row r="27" spans="1:6">
      <c r="A27" s="5" t="str">
        <f t="shared" si="0"/>
        <v>202110</v>
      </c>
      <c r="B27" s="5" t="s">
        <v>7</v>
      </c>
      <c r="C27" s="5" t="str">
        <f>"152326196101014076"</f>
        <v>152326196101014076</v>
      </c>
      <c r="D27" s="5" t="s">
        <v>34</v>
      </c>
      <c r="E27" s="5" t="s">
        <v>12</v>
      </c>
      <c r="F27" s="5" t="str">
        <f>"153.13"</f>
        <v>153.13</v>
      </c>
    </row>
    <row r="28" spans="1:6">
      <c r="A28" s="5" t="str">
        <f t="shared" si="0"/>
        <v>202110</v>
      </c>
      <c r="B28" s="5" t="s">
        <v>7</v>
      </c>
      <c r="C28" s="5" t="str">
        <f>"152326195201104074"</f>
        <v>152326195201104074</v>
      </c>
      <c r="D28" s="5" t="s">
        <v>35</v>
      </c>
      <c r="E28" s="5" t="s">
        <v>12</v>
      </c>
      <c r="F28" s="5" t="str">
        <f>"141.88"</f>
        <v>141.88</v>
      </c>
    </row>
    <row r="29" spans="1:6">
      <c r="A29" s="5" t="str">
        <f t="shared" si="0"/>
        <v>202110</v>
      </c>
      <c r="B29" s="5" t="s">
        <v>7</v>
      </c>
      <c r="C29" s="5" t="str">
        <f>"152326195206134088"</f>
        <v>152326195206134088</v>
      </c>
      <c r="D29" s="5" t="s">
        <v>36</v>
      </c>
      <c r="E29" s="5" t="s">
        <v>9</v>
      </c>
      <c r="F29" s="5" t="str">
        <f>"141.89"</f>
        <v>141.89</v>
      </c>
    </row>
    <row r="30" spans="1:6">
      <c r="A30" s="5" t="str">
        <f t="shared" si="0"/>
        <v>202110</v>
      </c>
      <c r="B30" s="5" t="s">
        <v>7</v>
      </c>
      <c r="C30" s="5" t="str">
        <f>"152326195209144070"</f>
        <v>152326195209144070</v>
      </c>
      <c r="D30" s="5" t="s">
        <v>37</v>
      </c>
      <c r="E30" s="5" t="s">
        <v>12</v>
      </c>
      <c r="F30" s="5" t="str">
        <f>"141.91"</f>
        <v>141.91</v>
      </c>
    </row>
    <row r="31" spans="1:6">
      <c r="A31" s="5" t="str">
        <f t="shared" si="0"/>
        <v>202110</v>
      </c>
      <c r="B31" s="5" t="s">
        <v>7</v>
      </c>
      <c r="C31" s="5" t="str">
        <f>"152326195410144080"</f>
        <v>152326195410144080</v>
      </c>
      <c r="D31" s="5" t="s">
        <v>38</v>
      </c>
      <c r="E31" s="5" t="s">
        <v>9</v>
      </c>
      <c r="F31" s="5" t="str">
        <f>"143.95"</f>
        <v>143.95</v>
      </c>
    </row>
    <row r="32" spans="1:6">
      <c r="A32" s="5" t="str">
        <f t="shared" si="0"/>
        <v>202110</v>
      </c>
      <c r="B32" s="5" t="s">
        <v>7</v>
      </c>
      <c r="C32" s="5" t="str">
        <f>"152326195602254081"</f>
        <v>152326195602254081</v>
      </c>
      <c r="D32" s="5" t="s">
        <v>39</v>
      </c>
      <c r="E32" s="5" t="s">
        <v>9</v>
      </c>
      <c r="F32" s="5" t="str">
        <f>"145.84"</f>
        <v>145.84</v>
      </c>
    </row>
    <row r="33" spans="1:6">
      <c r="A33" s="5" t="str">
        <f t="shared" si="0"/>
        <v>202110</v>
      </c>
      <c r="B33" s="5" t="s">
        <v>7</v>
      </c>
      <c r="C33" s="5" t="str">
        <f>"152326195108164080"</f>
        <v>152326195108164080</v>
      </c>
      <c r="D33" s="5" t="s">
        <v>40</v>
      </c>
      <c r="E33" s="5" t="s">
        <v>9</v>
      </c>
      <c r="F33" s="5" t="str">
        <f t="shared" ref="F33:F38" si="3">"150"</f>
        <v>150</v>
      </c>
    </row>
    <row r="34" spans="1:6">
      <c r="A34" s="5" t="str">
        <f t="shared" si="0"/>
        <v>202110</v>
      </c>
      <c r="B34" s="5" t="s">
        <v>7</v>
      </c>
      <c r="C34" s="5" t="s">
        <v>41</v>
      </c>
      <c r="D34" s="5" t="s">
        <v>42</v>
      </c>
      <c r="E34" s="5" t="s">
        <v>9</v>
      </c>
      <c r="F34" s="5" t="str">
        <f>"160"</f>
        <v>160</v>
      </c>
    </row>
    <row r="35" spans="1:6">
      <c r="A35" s="5" t="str">
        <f t="shared" si="0"/>
        <v>202110</v>
      </c>
      <c r="B35" s="5" t="s">
        <v>7</v>
      </c>
      <c r="C35" s="5" t="s">
        <v>43</v>
      </c>
      <c r="D35" s="5" t="s">
        <v>44</v>
      </c>
      <c r="E35" s="5" t="s">
        <v>12</v>
      </c>
      <c r="F35" s="5" t="str">
        <f t="shared" si="3"/>
        <v>150</v>
      </c>
    </row>
    <row r="36" spans="1:6">
      <c r="A36" s="5" t="str">
        <f t="shared" si="0"/>
        <v>202110</v>
      </c>
      <c r="B36" s="5" t="s">
        <v>7</v>
      </c>
      <c r="C36" s="5" t="s">
        <v>45</v>
      </c>
      <c r="D36" s="5" t="s">
        <v>46</v>
      </c>
      <c r="E36" s="5" t="s">
        <v>9</v>
      </c>
      <c r="F36" s="5" t="str">
        <f t="shared" si="3"/>
        <v>150</v>
      </c>
    </row>
    <row r="37" spans="1:6">
      <c r="A37" s="5" t="str">
        <f t="shared" si="0"/>
        <v>202110</v>
      </c>
      <c r="B37" s="5" t="s">
        <v>7</v>
      </c>
      <c r="C37" s="5" t="str">
        <f>"152326195105254080"</f>
        <v>152326195105254080</v>
      </c>
      <c r="D37" s="5" t="s">
        <v>47</v>
      </c>
      <c r="E37" s="5" t="s">
        <v>9</v>
      </c>
      <c r="F37" s="5" t="str">
        <f t="shared" si="3"/>
        <v>150</v>
      </c>
    </row>
    <row r="38" spans="1:6">
      <c r="A38" s="5" t="str">
        <f t="shared" si="0"/>
        <v>202110</v>
      </c>
      <c r="B38" s="5" t="s">
        <v>7</v>
      </c>
      <c r="C38" s="5" t="str">
        <f>"152326195008204073"</f>
        <v>152326195008204073</v>
      </c>
      <c r="D38" s="5" t="s">
        <v>48</v>
      </c>
      <c r="E38" s="5" t="s">
        <v>12</v>
      </c>
      <c r="F38" s="5" t="str">
        <f t="shared" si="3"/>
        <v>150</v>
      </c>
    </row>
    <row r="39" spans="1:6">
      <c r="A39" s="5" t="str">
        <f t="shared" si="0"/>
        <v>202110</v>
      </c>
      <c r="B39" s="5" t="s">
        <v>7</v>
      </c>
      <c r="C39" s="5" t="str">
        <f>"152326195808064101"</f>
        <v>152326195808064101</v>
      </c>
      <c r="D39" s="5" t="s">
        <v>49</v>
      </c>
      <c r="E39" s="5" t="s">
        <v>9</v>
      </c>
      <c r="F39" s="5" t="str">
        <f>"146.33"</f>
        <v>146.33</v>
      </c>
    </row>
    <row r="40" spans="1:6">
      <c r="A40" s="5" t="str">
        <f t="shared" si="0"/>
        <v>202110</v>
      </c>
      <c r="B40" s="5" t="s">
        <v>7</v>
      </c>
      <c r="C40" s="5" t="str">
        <f>"152326196008154103"</f>
        <v>152326196008154103</v>
      </c>
      <c r="D40" s="5" t="s">
        <v>50</v>
      </c>
      <c r="E40" s="5" t="s">
        <v>9</v>
      </c>
      <c r="F40" s="5" t="str">
        <f>"148.75"</f>
        <v>148.75</v>
      </c>
    </row>
    <row r="41" spans="1:6">
      <c r="A41" s="5" t="str">
        <f t="shared" si="0"/>
        <v>202110</v>
      </c>
      <c r="B41" s="5" t="s">
        <v>7</v>
      </c>
      <c r="C41" s="5" t="str">
        <f>"152326195807134075"</f>
        <v>152326195807134075</v>
      </c>
      <c r="D41" s="5" t="s">
        <v>51</v>
      </c>
      <c r="E41" s="5" t="s">
        <v>12</v>
      </c>
      <c r="F41" s="5" t="str">
        <f>"147.56"</f>
        <v>147.56</v>
      </c>
    </row>
    <row r="42" spans="1:6">
      <c r="A42" s="5" t="str">
        <f t="shared" si="0"/>
        <v>202110</v>
      </c>
      <c r="B42" s="5" t="s">
        <v>7</v>
      </c>
      <c r="C42" s="5" t="str">
        <f>"152326195811104098"</f>
        <v>152326195811104098</v>
      </c>
      <c r="D42" s="5" t="s">
        <v>52</v>
      </c>
      <c r="E42" s="5" t="s">
        <v>12</v>
      </c>
      <c r="F42" s="5" t="str">
        <f>"147.34"</f>
        <v>147.34</v>
      </c>
    </row>
    <row r="43" spans="1:6">
      <c r="A43" s="5" t="str">
        <f t="shared" si="0"/>
        <v>202110</v>
      </c>
      <c r="B43" s="5" t="s">
        <v>7</v>
      </c>
      <c r="C43" s="5" t="str">
        <f>"152326196011234083"</f>
        <v>152326196011234083</v>
      </c>
      <c r="D43" s="5" t="s">
        <v>53</v>
      </c>
      <c r="E43" s="5" t="s">
        <v>9</v>
      </c>
      <c r="F43" s="5" t="str">
        <f>"148.76"</f>
        <v>148.76</v>
      </c>
    </row>
    <row r="44" spans="1:6">
      <c r="A44" s="5" t="str">
        <f t="shared" si="0"/>
        <v>202110</v>
      </c>
      <c r="B44" s="5" t="s">
        <v>7</v>
      </c>
      <c r="C44" s="5" t="str">
        <f>"152326195702234125"</f>
        <v>152326195702234125</v>
      </c>
      <c r="D44" s="5" t="s">
        <v>54</v>
      </c>
      <c r="E44" s="5" t="s">
        <v>9</v>
      </c>
      <c r="F44" s="5" t="str">
        <f>"145.59"</f>
        <v>145.59</v>
      </c>
    </row>
    <row r="45" spans="1:6">
      <c r="A45" s="5" t="str">
        <f t="shared" si="0"/>
        <v>202110</v>
      </c>
      <c r="B45" s="5" t="s">
        <v>7</v>
      </c>
      <c r="C45" s="5" t="str">
        <f>"152326195202204085"</f>
        <v>152326195202204085</v>
      </c>
      <c r="D45" s="5" t="s">
        <v>55</v>
      </c>
      <c r="E45" s="5" t="s">
        <v>9</v>
      </c>
      <c r="F45" s="5" t="str">
        <f>"141.88"</f>
        <v>141.88</v>
      </c>
    </row>
    <row r="46" spans="1:6">
      <c r="A46" s="5" t="str">
        <f t="shared" si="0"/>
        <v>202110</v>
      </c>
      <c r="B46" s="5" t="s">
        <v>7</v>
      </c>
      <c r="C46" s="5" t="str">
        <f>"152326193507027885"</f>
        <v>152326193507027885</v>
      </c>
      <c r="D46" s="5" t="s">
        <v>56</v>
      </c>
      <c r="E46" s="5" t="s">
        <v>9</v>
      </c>
      <c r="F46" s="5" t="str">
        <f>"160"</f>
        <v>160</v>
      </c>
    </row>
    <row r="47" spans="1:6">
      <c r="A47" s="5" t="str">
        <f t="shared" si="0"/>
        <v>202110</v>
      </c>
      <c r="B47" s="5" t="s">
        <v>7</v>
      </c>
      <c r="C47" s="5" t="str">
        <f>"152326193607204084"</f>
        <v>152326193607204084</v>
      </c>
      <c r="D47" s="5" t="s">
        <v>57</v>
      </c>
      <c r="E47" s="5" t="s">
        <v>9</v>
      </c>
      <c r="F47" s="5" t="str">
        <f>"160"</f>
        <v>160</v>
      </c>
    </row>
    <row r="48" spans="1:6">
      <c r="A48" s="5" t="str">
        <f t="shared" si="0"/>
        <v>202110</v>
      </c>
      <c r="B48" s="5" t="s">
        <v>7</v>
      </c>
      <c r="C48" s="5" t="str">
        <f>"152326195808064072"</f>
        <v>152326195808064072</v>
      </c>
      <c r="D48" s="5" t="s">
        <v>58</v>
      </c>
      <c r="E48" s="5" t="s">
        <v>12</v>
      </c>
      <c r="F48" s="5" t="str">
        <f>"146.33"</f>
        <v>146.33</v>
      </c>
    </row>
    <row r="49" spans="1:6">
      <c r="A49" s="5" t="str">
        <f t="shared" si="0"/>
        <v>202110</v>
      </c>
      <c r="B49" s="5" t="s">
        <v>7</v>
      </c>
      <c r="C49" s="5" t="str">
        <f>"152326195710154088"</f>
        <v>152326195710154088</v>
      </c>
      <c r="D49" s="5" t="s">
        <v>59</v>
      </c>
      <c r="E49" s="5" t="s">
        <v>9</v>
      </c>
      <c r="F49" s="5" t="str">
        <f>"164.35"</f>
        <v>164.35</v>
      </c>
    </row>
    <row r="50" spans="1:6">
      <c r="A50" s="5" t="str">
        <f t="shared" si="0"/>
        <v>202110</v>
      </c>
      <c r="B50" s="5" t="s">
        <v>7</v>
      </c>
      <c r="C50" s="5" t="str">
        <f>"152326195709024083"</f>
        <v>152326195709024083</v>
      </c>
      <c r="D50" s="5" t="s">
        <v>60</v>
      </c>
      <c r="E50" s="5" t="s">
        <v>9</v>
      </c>
      <c r="F50" s="5" t="str">
        <f>"146.67"</f>
        <v>146.67</v>
      </c>
    </row>
    <row r="51" spans="1:6">
      <c r="A51" s="5" t="str">
        <f t="shared" si="0"/>
        <v>202110</v>
      </c>
      <c r="B51" s="5" t="s">
        <v>7</v>
      </c>
      <c r="C51" s="5" t="str">
        <f>"152326195201134089"</f>
        <v>152326195201134089</v>
      </c>
      <c r="D51" s="5" t="s">
        <v>61</v>
      </c>
      <c r="E51" s="5" t="s">
        <v>9</v>
      </c>
      <c r="F51" s="5" t="str">
        <f>"141.44"</f>
        <v>141.44</v>
      </c>
    </row>
    <row r="52" spans="1:6">
      <c r="A52" s="5" t="str">
        <f t="shared" si="0"/>
        <v>202110</v>
      </c>
      <c r="B52" s="5" t="s">
        <v>7</v>
      </c>
      <c r="C52" s="5" t="str">
        <f>"150525193309110023"</f>
        <v>150525193309110023</v>
      </c>
      <c r="D52" s="5" t="s">
        <v>62</v>
      </c>
      <c r="E52" s="5" t="s">
        <v>9</v>
      </c>
      <c r="F52" s="5" t="str">
        <f>"160"</f>
        <v>160</v>
      </c>
    </row>
    <row r="53" spans="1:6">
      <c r="A53" s="5" t="str">
        <f t="shared" si="0"/>
        <v>202110</v>
      </c>
      <c r="B53" s="5" t="s">
        <v>7</v>
      </c>
      <c r="C53" s="5" t="str">
        <f>"152326195203224088"</f>
        <v>152326195203224088</v>
      </c>
      <c r="D53" s="5" t="s">
        <v>63</v>
      </c>
      <c r="E53" s="5" t="s">
        <v>9</v>
      </c>
      <c r="F53" s="5" t="str">
        <f>"141.88"</f>
        <v>141.88</v>
      </c>
    </row>
    <row r="54" spans="1:6">
      <c r="A54" s="5" t="str">
        <f t="shared" si="0"/>
        <v>202110</v>
      </c>
      <c r="B54" s="5" t="s">
        <v>7</v>
      </c>
      <c r="C54" s="5" t="str">
        <f>"152326195310244084"</f>
        <v>152326195310244084</v>
      </c>
      <c r="D54" s="5" t="s">
        <v>64</v>
      </c>
      <c r="E54" s="5" t="s">
        <v>9</v>
      </c>
      <c r="F54" s="5" t="str">
        <f>"142.92"</f>
        <v>142.92</v>
      </c>
    </row>
    <row r="55" spans="1:6">
      <c r="A55" s="5" t="str">
        <f t="shared" si="0"/>
        <v>202110</v>
      </c>
      <c r="B55" s="5" t="s">
        <v>7</v>
      </c>
      <c r="C55" s="5" t="str">
        <f>"152326195405064078"</f>
        <v>152326195405064078</v>
      </c>
      <c r="D55" s="5" t="s">
        <v>65</v>
      </c>
      <c r="E55" s="5" t="s">
        <v>12</v>
      </c>
      <c r="F55" s="5" t="str">
        <f>"143.91"</f>
        <v>143.91</v>
      </c>
    </row>
    <row r="56" spans="1:6">
      <c r="A56" s="5" t="str">
        <f t="shared" si="0"/>
        <v>202110</v>
      </c>
      <c r="B56" s="5" t="s">
        <v>7</v>
      </c>
      <c r="C56" s="5" t="s">
        <v>66</v>
      </c>
      <c r="D56" s="5" t="s">
        <v>67</v>
      </c>
      <c r="E56" s="5" t="s">
        <v>9</v>
      </c>
      <c r="F56" s="5" t="str">
        <f t="shared" ref="F56:F58" si="4">"150"</f>
        <v>150</v>
      </c>
    </row>
    <row r="57" spans="1:6">
      <c r="A57" s="5" t="str">
        <f t="shared" si="0"/>
        <v>202110</v>
      </c>
      <c r="B57" s="5" t="s">
        <v>7</v>
      </c>
      <c r="C57" s="5" t="s">
        <v>68</v>
      </c>
      <c r="D57" s="5" t="s">
        <v>69</v>
      </c>
      <c r="E57" s="5" t="s">
        <v>9</v>
      </c>
      <c r="F57" s="5" t="str">
        <f t="shared" si="4"/>
        <v>150</v>
      </c>
    </row>
    <row r="58" spans="1:6">
      <c r="A58" s="5" t="str">
        <f t="shared" si="0"/>
        <v>202110</v>
      </c>
      <c r="B58" s="5" t="s">
        <v>7</v>
      </c>
      <c r="C58" s="5" t="str">
        <f>"152326194711044070"</f>
        <v>152326194711044070</v>
      </c>
      <c r="D58" s="5" t="s">
        <v>70</v>
      </c>
      <c r="E58" s="5" t="s">
        <v>12</v>
      </c>
      <c r="F58" s="5" t="str">
        <f t="shared" si="4"/>
        <v>150</v>
      </c>
    </row>
    <row r="59" spans="1:6">
      <c r="A59" s="5" t="str">
        <f t="shared" si="0"/>
        <v>202110</v>
      </c>
      <c r="B59" s="5" t="s">
        <v>7</v>
      </c>
      <c r="C59" s="5" t="str">
        <f>"152326195711224084"</f>
        <v>152326195711224084</v>
      </c>
      <c r="D59" s="5" t="s">
        <v>71</v>
      </c>
      <c r="E59" s="5" t="s">
        <v>9</v>
      </c>
      <c r="F59" s="5" t="str">
        <f>"189.1"</f>
        <v>189.1</v>
      </c>
    </row>
    <row r="60" spans="1:6">
      <c r="A60" s="5" t="str">
        <f t="shared" si="0"/>
        <v>202110</v>
      </c>
      <c r="B60" s="5" t="s">
        <v>7</v>
      </c>
      <c r="C60" s="5" t="str">
        <f>"152326195503284074"</f>
        <v>152326195503284074</v>
      </c>
      <c r="D60" s="5" t="s">
        <v>72</v>
      </c>
      <c r="E60" s="5" t="s">
        <v>12</v>
      </c>
      <c r="F60" s="5" t="str">
        <f>"144.42"</f>
        <v>144.42</v>
      </c>
    </row>
    <row r="61" spans="1:6">
      <c r="A61" s="5" t="str">
        <f t="shared" si="0"/>
        <v>202110</v>
      </c>
      <c r="B61" s="5" t="s">
        <v>7</v>
      </c>
      <c r="C61" s="5" t="str">
        <f>"152326195708284107"</f>
        <v>152326195708284107</v>
      </c>
      <c r="D61" s="5" t="s">
        <v>73</v>
      </c>
      <c r="E61" s="5" t="s">
        <v>9</v>
      </c>
      <c r="F61" s="5" t="str">
        <f>"145.34"</f>
        <v>145.34</v>
      </c>
    </row>
    <row r="62" spans="1:6">
      <c r="A62" s="5" t="str">
        <f t="shared" si="0"/>
        <v>202110</v>
      </c>
      <c r="B62" s="5" t="s">
        <v>7</v>
      </c>
      <c r="C62" s="5" t="str">
        <f>"152326195612274086"</f>
        <v>152326195612274086</v>
      </c>
      <c r="D62" s="5" t="s">
        <v>74</v>
      </c>
      <c r="E62" s="5" t="s">
        <v>9</v>
      </c>
      <c r="F62" s="5" t="str">
        <f>"145.84"</f>
        <v>145.84</v>
      </c>
    </row>
    <row r="63" spans="1:6">
      <c r="A63" s="5" t="str">
        <f t="shared" si="0"/>
        <v>202110</v>
      </c>
      <c r="B63" s="5" t="s">
        <v>7</v>
      </c>
      <c r="C63" s="5" t="str">
        <f>"152326195205264075"</f>
        <v>152326195205264075</v>
      </c>
      <c r="D63" s="5" t="s">
        <v>75</v>
      </c>
      <c r="E63" s="5" t="s">
        <v>12</v>
      </c>
      <c r="F63" s="5" t="str">
        <f>"141.89"</f>
        <v>141.89</v>
      </c>
    </row>
    <row r="64" spans="1:6">
      <c r="A64" s="5" t="str">
        <f t="shared" si="0"/>
        <v>202110</v>
      </c>
      <c r="B64" s="5" t="s">
        <v>7</v>
      </c>
      <c r="C64" s="5" t="str">
        <f>"152326194611054079"</f>
        <v>152326194611054079</v>
      </c>
      <c r="D64" s="5" t="s">
        <v>76</v>
      </c>
      <c r="E64" s="5" t="s">
        <v>12</v>
      </c>
      <c r="F64" s="5" t="str">
        <f t="shared" ref="F64:F66" si="5">"150"</f>
        <v>150</v>
      </c>
    </row>
    <row r="65" spans="1:6">
      <c r="A65" s="5" t="str">
        <f t="shared" si="0"/>
        <v>202110</v>
      </c>
      <c r="B65" s="5" t="s">
        <v>7</v>
      </c>
      <c r="C65" s="5" t="str">
        <f>"152326194309204072"</f>
        <v>152326194309204072</v>
      </c>
      <c r="D65" s="5" t="s">
        <v>77</v>
      </c>
      <c r="E65" s="5" t="s">
        <v>12</v>
      </c>
      <c r="F65" s="5" t="str">
        <f t="shared" si="5"/>
        <v>150</v>
      </c>
    </row>
    <row r="66" spans="1:6">
      <c r="A66" s="5" t="str">
        <f t="shared" si="0"/>
        <v>202110</v>
      </c>
      <c r="B66" s="5" t="s">
        <v>7</v>
      </c>
      <c r="C66" s="5" t="str">
        <f>"152326194603214079"</f>
        <v>152326194603214079</v>
      </c>
      <c r="D66" s="5" t="s">
        <v>78</v>
      </c>
      <c r="E66" s="5" t="s">
        <v>12</v>
      </c>
      <c r="F66" s="5" t="str">
        <f t="shared" si="5"/>
        <v>150</v>
      </c>
    </row>
    <row r="67" spans="1:6">
      <c r="A67" s="5" t="str">
        <f t="shared" si="0"/>
        <v>202110</v>
      </c>
      <c r="B67" s="5" t="s">
        <v>7</v>
      </c>
      <c r="C67" s="5" t="str">
        <f>"152326193912284092"</f>
        <v>152326193912284092</v>
      </c>
      <c r="D67" s="5" t="s">
        <v>79</v>
      </c>
      <c r="E67" s="5" t="s">
        <v>12</v>
      </c>
      <c r="F67" s="5" t="str">
        <f>"160"</f>
        <v>160</v>
      </c>
    </row>
    <row r="68" spans="1:6">
      <c r="A68" s="5" t="str">
        <f t="shared" ref="A68:A96" si="6">"202110"</f>
        <v>202110</v>
      </c>
      <c r="B68" s="5" t="s">
        <v>7</v>
      </c>
      <c r="C68" s="5" t="str">
        <f>"152326196003104078"</f>
        <v>152326196003104078</v>
      </c>
      <c r="D68" s="5" t="s">
        <v>80</v>
      </c>
      <c r="E68" s="5" t="s">
        <v>12</v>
      </c>
      <c r="F68" s="5" t="str">
        <f>"147.35"</f>
        <v>147.35</v>
      </c>
    </row>
    <row r="69" spans="1:6">
      <c r="A69" s="5" t="str">
        <f t="shared" si="6"/>
        <v>202110</v>
      </c>
      <c r="B69" s="5" t="s">
        <v>7</v>
      </c>
      <c r="C69" s="5" t="str">
        <f>"152326195705064125"</f>
        <v>152326195705064125</v>
      </c>
      <c r="D69" s="5" t="s">
        <v>81</v>
      </c>
      <c r="E69" s="5" t="s">
        <v>9</v>
      </c>
      <c r="F69" s="5" t="str">
        <f>"145.64"</f>
        <v>145.64</v>
      </c>
    </row>
    <row r="70" spans="1:6">
      <c r="A70" s="5" t="str">
        <f t="shared" si="6"/>
        <v>202110</v>
      </c>
      <c r="B70" s="5" t="s">
        <v>7</v>
      </c>
      <c r="C70" s="5" t="s">
        <v>82</v>
      </c>
      <c r="D70" s="5" t="s">
        <v>83</v>
      </c>
      <c r="E70" s="5" t="s">
        <v>12</v>
      </c>
      <c r="F70" s="5" t="str">
        <f>"145.84"</f>
        <v>145.84</v>
      </c>
    </row>
    <row r="71" spans="1:6">
      <c r="A71" s="5" t="str">
        <f t="shared" si="6"/>
        <v>202110</v>
      </c>
      <c r="B71" s="5" t="s">
        <v>7</v>
      </c>
      <c r="C71" s="5" t="str">
        <f>"152326195212244101"</f>
        <v>152326195212244101</v>
      </c>
      <c r="D71" s="5" t="s">
        <v>84</v>
      </c>
      <c r="E71" s="5" t="s">
        <v>9</v>
      </c>
      <c r="F71" s="5" t="str">
        <f>"141.92"</f>
        <v>141.92</v>
      </c>
    </row>
    <row r="72" spans="1:6">
      <c r="A72" s="5" t="str">
        <f t="shared" si="6"/>
        <v>202110</v>
      </c>
      <c r="B72" s="5" t="s">
        <v>7</v>
      </c>
      <c r="C72" s="5" t="str">
        <f>"152326194809234083"</f>
        <v>152326194809234083</v>
      </c>
      <c r="D72" s="5" t="s">
        <v>85</v>
      </c>
      <c r="E72" s="5" t="s">
        <v>9</v>
      </c>
      <c r="F72" s="5" t="str">
        <f t="shared" ref="F72:F75" si="7">"150"</f>
        <v>150</v>
      </c>
    </row>
    <row r="73" spans="1:6">
      <c r="A73" s="5" t="str">
        <f t="shared" si="6"/>
        <v>202110</v>
      </c>
      <c r="B73" s="5" t="s">
        <v>7</v>
      </c>
      <c r="C73" s="5" t="str">
        <f>"152326195412154071"</f>
        <v>152326195412154071</v>
      </c>
      <c r="D73" s="5" t="s">
        <v>86</v>
      </c>
      <c r="E73" s="5" t="s">
        <v>12</v>
      </c>
      <c r="F73" s="5" t="str">
        <f>"144.16"</f>
        <v>144.16</v>
      </c>
    </row>
    <row r="74" spans="1:6">
      <c r="A74" s="5" t="str">
        <f t="shared" si="6"/>
        <v>202110</v>
      </c>
      <c r="B74" s="5" t="s">
        <v>7</v>
      </c>
      <c r="C74" s="5" t="str">
        <f>"152326194604204083"</f>
        <v>152326194604204083</v>
      </c>
      <c r="D74" s="5" t="s">
        <v>87</v>
      </c>
      <c r="E74" s="5" t="s">
        <v>9</v>
      </c>
      <c r="F74" s="5" t="str">
        <f t="shared" si="7"/>
        <v>150</v>
      </c>
    </row>
    <row r="75" spans="1:6">
      <c r="A75" s="5" t="str">
        <f t="shared" si="6"/>
        <v>202110</v>
      </c>
      <c r="B75" s="5" t="s">
        <v>7</v>
      </c>
      <c r="C75" s="5" t="str">
        <f>"152326195101034072"</f>
        <v>152326195101034072</v>
      </c>
      <c r="D75" s="5" t="s">
        <v>88</v>
      </c>
      <c r="E75" s="5" t="s">
        <v>12</v>
      </c>
      <c r="F75" s="5" t="str">
        <f t="shared" si="7"/>
        <v>150</v>
      </c>
    </row>
    <row r="76" spans="1:6">
      <c r="A76" s="5" t="str">
        <f t="shared" si="6"/>
        <v>202110</v>
      </c>
      <c r="B76" s="5" t="s">
        <v>7</v>
      </c>
      <c r="C76" s="5" t="str">
        <f>"152326195110114074"</f>
        <v>152326195110114074</v>
      </c>
      <c r="D76" s="5" t="s">
        <v>89</v>
      </c>
      <c r="E76" s="5" t="s">
        <v>12</v>
      </c>
      <c r="F76" s="5" t="str">
        <f>"140"</f>
        <v>140</v>
      </c>
    </row>
    <row r="77" spans="1:6">
      <c r="A77" s="5" t="str">
        <f t="shared" si="6"/>
        <v>202110</v>
      </c>
      <c r="B77" s="5" t="s">
        <v>7</v>
      </c>
      <c r="C77" s="5" t="str">
        <f>"152326195102014081"</f>
        <v>152326195102014081</v>
      </c>
      <c r="D77" s="5" t="s">
        <v>90</v>
      </c>
      <c r="E77" s="5" t="s">
        <v>9</v>
      </c>
      <c r="F77" s="5" t="str">
        <f>"150"</f>
        <v>150</v>
      </c>
    </row>
    <row r="78" spans="1:6">
      <c r="A78" s="5" t="str">
        <f t="shared" si="6"/>
        <v>202110</v>
      </c>
      <c r="B78" s="5" t="s">
        <v>7</v>
      </c>
      <c r="C78" s="5" t="str">
        <f>"152326195903214075"</f>
        <v>152326195903214075</v>
      </c>
      <c r="D78" s="5" t="s">
        <v>91</v>
      </c>
      <c r="E78" s="5" t="s">
        <v>12</v>
      </c>
      <c r="F78" s="5" t="str">
        <f>"173.03"</f>
        <v>173.03</v>
      </c>
    </row>
    <row r="79" spans="1:6">
      <c r="A79" s="5" t="str">
        <f t="shared" si="6"/>
        <v>202110</v>
      </c>
      <c r="B79" s="5" t="s">
        <v>7</v>
      </c>
      <c r="C79" s="5" t="str">
        <f>"152326195503014082"</f>
        <v>152326195503014082</v>
      </c>
      <c r="D79" s="5" t="s">
        <v>92</v>
      </c>
      <c r="E79" s="5" t="s">
        <v>9</v>
      </c>
      <c r="F79" s="5" t="str">
        <f>"144.67"</f>
        <v>144.67</v>
      </c>
    </row>
    <row r="80" spans="1:6">
      <c r="A80" s="5" t="str">
        <f t="shared" si="6"/>
        <v>202110</v>
      </c>
      <c r="B80" s="5" t="s">
        <v>7</v>
      </c>
      <c r="C80" s="5" t="str">
        <f>"152326195803244074"</f>
        <v>152326195803244074</v>
      </c>
      <c r="D80" s="5" t="s">
        <v>93</v>
      </c>
      <c r="E80" s="5" t="s">
        <v>12</v>
      </c>
      <c r="F80" s="5" t="str">
        <f>"152.7"</f>
        <v>152.7</v>
      </c>
    </row>
    <row r="81" spans="1:6">
      <c r="A81" s="5" t="str">
        <f t="shared" si="6"/>
        <v>202110</v>
      </c>
      <c r="B81" s="5" t="s">
        <v>7</v>
      </c>
      <c r="C81" s="5" t="str">
        <f>"152326195304064087"</f>
        <v>152326195304064087</v>
      </c>
      <c r="D81" s="5" t="s">
        <v>94</v>
      </c>
      <c r="E81" s="5" t="s">
        <v>9</v>
      </c>
      <c r="F81" s="5" t="str">
        <f>"142.61"</f>
        <v>142.61</v>
      </c>
    </row>
    <row r="82" spans="1:6">
      <c r="A82" s="5" t="str">
        <f t="shared" si="6"/>
        <v>202110</v>
      </c>
      <c r="B82" s="5" t="s">
        <v>7</v>
      </c>
      <c r="C82" s="5" t="str">
        <f>"152326196006074089"</f>
        <v>152326196006074089</v>
      </c>
      <c r="D82" s="5" t="s">
        <v>95</v>
      </c>
      <c r="E82" s="5" t="s">
        <v>9</v>
      </c>
      <c r="F82" s="5" t="str">
        <f>"149.01"</f>
        <v>149.01</v>
      </c>
    </row>
    <row r="83" spans="1:6">
      <c r="A83" s="5" t="str">
        <f t="shared" si="6"/>
        <v>202110</v>
      </c>
      <c r="B83" s="5" t="s">
        <v>7</v>
      </c>
      <c r="C83" s="5" t="str">
        <f>"152326195510194085"</f>
        <v>152326195510194085</v>
      </c>
      <c r="D83" s="5" t="s">
        <v>96</v>
      </c>
      <c r="E83" s="5" t="s">
        <v>9</v>
      </c>
      <c r="F83" s="5" t="str">
        <f>"144.78"</f>
        <v>144.78</v>
      </c>
    </row>
    <row r="84" spans="1:6">
      <c r="A84" s="5" t="str">
        <f t="shared" si="6"/>
        <v>202110</v>
      </c>
      <c r="B84" s="5" t="s">
        <v>7</v>
      </c>
      <c r="C84" s="5" t="str">
        <f>"152326195111114084"</f>
        <v>152326195111114084</v>
      </c>
      <c r="D84" s="5" t="s">
        <v>97</v>
      </c>
      <c r="E84" s="5" t="s">
        <v>9</v>
      </c>
      <c r="F84" s="5" t="str">
        <f>"140"</f>
        <v>140</v>
      </c>
    </row>
    <row r="85" spans="1:6">
      <c r="A85" s="5" t="str">
        <f t="shared" si="6"/>
        <v>202110</v>
      </c>
      <c r="B85" s="5" t="s">
        <v>7</v>
      </c>
      <c r="C85" s="5" t="str">
        <f>"152326194903024082"</f>
        <v>152326194903024082</v>
      </c>
      <c r="D85" s="5" t="s">
        <v>98</v>
      </c>
      <c r="E85" s="5" t="s">
        <v>9</v>
      </c>
      <c r="F85" s="5" t="str">
        <f>"150"</f>
        <v>150</v>
      </c>
    </row>
    <row r="86" spans="1:6">
      <c r="A86" s="5" t="str">
        <f t="shared" si="6"/>
        <v>202110</v>
      </c>
      <c r="B86" s="5" t="s">
        <v>7</v>
      </c>
      <c r="C86" s="5" t="str">
        <f>"152326194508144084"</f>
        <v>152326194508144084</v>
      </c>
      <c r="D86" s="5" t="s">
        <v>47</v>
      </c>
      <c r="E86" s="5" t="s">
        <v>9</v>
      </c>
      <c r="F86" s="5" t="str">
        <f>"150"</f>
        <v>150</v>
      </c>
    </row>
    <row r="87" spans="1:6">
      <c r="A87" s="5" t="str">
        <f t="shared" si="6"/>
        <v>202110</v>
      </c>
      <c r="B87" s="5" t="s">
        <v>7</v>
      </c>
      <c r="C87" s="5" t="str">
        <f>"152326193304184071"</f>
        <v>152326193304184071</v>
      </c>
      <c r="D87" s="5" t="s">
        <v>99</v>
      </c>
      <c r="E87" s="5" t="s">
        <v>12</v>
      </c>
      <c r="F87" s="5" t="str">
        <f>"160"</f>
        <v>160</v>
      </c>
    </row>
    <row r="88" spans="1:6">
      <c r="A88" s="5" t="str">
        <f t="shared" si="6"/>
        <v>202110</v>
      </c>
      <c r="B88" s="5" t="s">
        <v>7</v>
      </c>
      <c r="C88" s="5" t="str">
        <f>"152326195810084080"</f>
        <v>152326195810084080</v>
      </c>
      <c r="D88" s="5" t="s">
        <v>100</v>
      </c>
      <c r="E88" s="5" t="s">
        <v>9</v>
      </c>
      <c r="F88" s="5" t="str">
        <f>"146.62"</f>
        <v>146.62</v>
      </c>
    </row>
    <row r="89" spans="1:6">
      <c r="A89" s="5" t="str">
        <f t="shared" si="6"/>
        <v>202110</v>
      </c>
      <c r="B89" s="5" t="s">
        <v>7</v>
      </c>
      <c r="C89" s="5" t="str">
        <f>"152326195605214077"</f>
        <v>152326195605214077</v>
      </c>
      <c r="D89" s="5" t="s">
        <v>101</v>
      </c>
      <c r="E89" s="5" t="s">
        <v>12</v>
      </c>
      <c r="F89" s="5" t="str">
        <f>"145.84"</f>
        <v>145.84</v>
      </c>
    </row>
    <row r="90" spans="1:6">
      <c r="A90" s="5" t="str">
        <f t="shared" si="6"/>
        <v>202110</v>
      </c>
      <c r="B90" s="5" t="s">
        <v>7</v>
      </c>
      <c r="C90" s="5" t="str">
        <f>"152326195610104091"</f>
        <v>152326195610104091</v>
      </c>
      <c r="D90" s="5" t="s">
        <v>102</v>
      </c>
      <c r="E90" s="5" t="s">
        <v>12</v>
      </c>
      <c r="F90" s="5" t="str">
        <f>"145.84"</f>
        <v>145.84</v>
      </c>
    </row>
    <row r="91" spans="1:6">
      <c r="A91" s="5" t="str">
        <f t="shared" si="6"/>
        <v>202110</v>
      </c>
      <c r="B91" s="5" t="s">
        <v>7</v>
      </c>
      <c r="C91" s="5" t="str">
        <f>"152326195901104083"</f>
        <v>152326195901104083</v>
      </c>
      <c r="D91" s="5" t="s">
        <v>103</v>
      </c>
      <c r="E91" s="5" t="s">
        <v>9</v>
      </c>
      <c r="F91" s="5" t="str">
        <f>"147.91"</f>
        <v>147.91</v>
      </c>
    </row>
    <row r="92" spans="1:6">
      <c r="A92" s="5" t="str">
        <f t="shared" si="6"/>
        <v>202110</v>
      </c>
      <c r="B92" s="5" t="s">
        <v>7</v>
      </c>
      <c r="C92" s="5" t="str">
        <f>"152326194605024084"</f>
        <v>152326194605024084</v>
      </c>
      <c r="D92" s="5" t="s">
        <v>104</v>
      </c>
      <c r="E92" s="5" t="s">
        <v>9</v>
      </c>
      <c r="F92" s="5" t="str">
        <f t="shared" ref="F92:F96" si="8">"150"</f>
        <v>150</v>
      </c>
    </row>
    <row r="93" spans="1:6">
      <c r="A93" s="5" t="str">
        <f t="shared" si="6"/>
        <v>202110</v>
      </c>
      <c r="B93" s="5" t="s">
        <v>7</v>
      </c>
      <c r="C93" s="5" t="str">
        <f>"152326195202284089"</f>
        <v>152326195202284089</v>
      </c>
      <c r="D93" s="5" t="s">
        <v>105</v>
      </c>
      <c r="E93" s="5" t="s">
        <v>9</v>
      </c>
      <c r="F93" s="5" t="str">
        <f>"141.88"</f>
        <v>141.88</v>
      </c>
    </row>
    <row r="94" spans="1:6">
      <c r="A94" s="5" t="str">
        <f t="shared" si="6"/>
        <v>202110</v>
      </c>
      <c r="B94" s="5" t="s">
        <v>7</v>
      </c>
      <c r="C94" s="5" t="str">
        <f>"152326195208154074"</f>
        <v>152326195208154074</v>
      </c>
      <c r="D94" s="5" t="s">
        <v>106</v>
      </c>
      <c r="E94" s="5" t="s">
        <v>12</v>
      </c>
      <c r="F94" s="5" t="str">
        <f>"141.9"</f>
        <v>141.9</v>
      </c>
    </row>
    <row r="95" spans="1:6">
      <c r="A95" s="5" t="str">
        <f t="shared" si="6"/>
        <v>202110</v>
      </c>
      <c r="B95" s="5" t="s">
        <v>7</v>
      </c>
      <c r="C95" s="5" t="str">
        <f>"152326194402144086"</f>
        <v>152326194402144086</v>
      </c>
      <c r="D95" s="5" t="s">
        <v>107</v>
      </c>
      <c r="E95" s="5" t="s">
        <v>9</v>
      </c>
      <c r="F95" s="5" t="str">
        <f t="shared" si="8"/>
        <v>150</v>
      </c>
    </row>
    <row r="96" spans="1:6">
      <c r="A96" s="5" t="str">
        <f t="shared" si="6"/>
        <v>202110</v>
      </c>
      <c r="B96" s="5" t="s">
        <v>7</v>
      </c>
      <c r="C96" s="5" t="str">
        <f>"152326195107174105"</f>
        <v>152326195107174105</v>
      </c>
      <c r="D96" s="5" t="s">
        <v>108</v>
      </c>
      <c r="E96" s="5" t="s">
        <v>9</v>
      </c>
      <c r="F96" s="5" t="str">
        <f t="shared" si="8"/>
        <v>150</v>
      </c>
    </row>
  </sheetData>
  <mergeCells count="1">
    <mergeCell ref="A1:F2"/>
  </mergeCells>
  <printOptions horizontalCentered="1"/>
  <pageMargins left="0.751388888888889" right="0.629861111111111" top="0.590277777777778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2022-05-30T13:29:00Z</dcterms:created>
  <dcterms:modified xsi:type="dcterms:W3CDTF">2022-06-23T09:56:44Z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0830EC43685340C3A57BEA4AB7E6B30F</vt:lpwstr>
  </property>
</Properties>
</file>