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665" windowHeight="9885" activeTab="3"/>
  </bookViews>
  <sheets>
    <sheet name="所需物资" sheetId="1" r:id="rId1"/>
    <sheet name="缺口物资" sheetId="2" r:id="rId2"/>
    <sheet name="全旗物资" sheetId="3" r:id="rId3"/>
    <sheet name="应急管理" sheetId="4" r:id="rId4"/>
  </sheets>
  <calcPr calcId="144525"/>
</workbook>
</file>

<file path=xl/sharedStrings.xml><?xml version="1.0" encoding="utf-8"?>
<sst xmlns="http://schemas.openxmlformats.org/spreadsheetml/2006/main" count="99">
  <si>
    <t>奈曼旗主城区全员核酸检测所需物资统计表（一轮）</t>
  </si>
  <si>
    <t>项目</t>
  </si>
  <si>
    <t>检测能力提升物资</t>
  </si>
  <si>
    <t>采样点建设物资</t>
  </si>
  <si>
    <t>医疗防控物资</t>
  </si>
  <si>
    <t>96通道核酸检测仪
（提取仪+扩增仪）</t>
  </si>
  <si>
    <t>帐篷
（棉）</t>
  </si>
  <si>
    <t>电源线
（带58个插头、插排）</t>
  </si>
  <si>
    <t>插排
（5米）</t>
  </si>
  <si>
    <t>灯
（含灯头、灯线）</t>
  </si>
  <si>
    <t>电暖气
（个）</t>
  </si>
  <si>
    <t>警戒线
（米）</t>
  </si>
  <si>
    <t>扩音器</t>
  </si>
  <si>
    <t>警示地贴</t>
  </si>
  <si>
    <t>核酸检测试剂</t>
  </si>
  <si>
    <t>病毒采样管（1:10）</t>
  </si>
  <si>
    <t>病毒采样管（1:5）</t>
  </si>
  <si>
    <t>医用防护服</t>
  </si>
  <si>
    <t>N95口罩</t>
  </si>
  <si>
    <t>防护面屏、眼镜、手套、鞋套等
（套）</t>
  </si>
  <si>
    <t>隔离衣</t>
  </si>
  <si>
    <t>84、手消等消杀物品</t>
  </si>
  <si>
    <t>采样头等</t>
  </si>
  <si>
    <t>试管架</t>
  </si>
  <si>
    <t>消毒用喷壶</t>
  </si>
  <si>
    <t>样本转运箱</t>
  </si>
  <si>
    <t>密封罐</t>
  </si>
  <si>
    <t>医疗
垃圾桶、垃圾袋</t>
  </si>
  <si>
    <t xml:space="preserve">临时存放医用垃圾箱
</t>
  </si>
  <si>
    <t>样本
储存柜</t>
  </si>
  <si>
    <t>数量</t>
  </si>
  <si>
    <t>单价（元）</t>
  </si>
  <si>
    <t>合计（元）</t>
  </si>
  <si>
    <t>重复使用</t>
  </si>
  <si>
    <t>耗材132.55</t>
  </si>
  <si>
    <t>重复使用14.3624</t>
  </si>
  <si>
    <t>合计（万元）</t>
  </si>
  <si>
    <t>责任单位</t>
  </si>
  <si>
    <t>卫健委</t>
  </si>
  <si>
    <t>应急管理局</t>
  </si>
  <si>
    <t>疾控中心</t>
  </si>
  <si>
    <t>总预算（万元）</t>
  </si>
  <si>
    <t>备注：</t>
  </si>
  <si>
    <r>
      <rPr>
        <sz val="14"/>
        <color theme="1"/>
        <rFont val="宋体"/>
        <charset val="134"/>
        <scheme val="minor"/>
      </rPr>
      <t>1、表格中所列物资为开展主城区全员核酸检测</t>
    </r>
    <r>
      <rPr>
        <b/>
        <sz val="14"/>
        <color theme="1"/>
        <rFont val="宋体"/>
        <charset val="134"/>
        <scheme val="minor"/>
      </rPr>
      <t>一轮</t>
    </r>
    <r>
      <rPr>
        <sz val="14"/>
        <color theme="1"/>
        <rFont val="宋体"/>
        <charset val="134"/>
        <scheme val="minor"/>
      </rPr>
      <t>所需采购的物资，若按照至少</t>
    </r>
    <r>
      <rPr>
        <b/>
        <sz val="14"/>
        <color theme="1"/>
        <rFont val="宋体"/>
        <charset val="134"/>
        <scheme val="minor"/>
      </rPr>
      <t>三轮</t>
    </r>
    <r>
      <rPr>
        <sz val="14"/>
        <color theme="1"/>
        <rFont val="宋体"/>
        <charset val="134"/>
        <scheme val="minor"/>
      </rPr>
      <t>要求，则</t>
    </r>
    <r>
      <rPr>
        <b/>
        <sz val="14"/>
        <color theme="1"/>
        <rFont val="宋体"/>
        <charset val="134"/>
        <scheme val="minor"/>
      </rPr>
      <t>医疗耗材等</t>
    </r>
    <r>
      <rPr>
        <sz val="14"/>
        <color theme="1"/>
        <rFont val="宋体"/>
        <charset val="134"/>
        <scheme val="minor"/>
      </rPr>
      <t>需要按照</t>
    </r>
    <r>
      <rPr>
        <b/>
        <sz val="14"/>
        <color theme="1"/>
        <rFont val="宋体"/>
        <charset val="134"/>
        <scheme val="minor"/>
      </rPr>
      <t>3倍</t>
    </r>
    <r>
      <rPr>
        <sz val="14"/>
        <color theme="1"/>
        <rFont val="宋体"/>
        <charset val="134"/>
        <scheme val="minor"/>
      </rPr>
      <t>的量进行储备，约</t>
    </r>
    <r>
      <rPr>
        <b/>
        <sz val="14"/>
        <color theme="1"/>
        <rFont val="宋体"/>
        <charset val="134"/>
        <scheme val="minor"/>
      </rPr>
      <t>146.9124+132.55</t>
    </r>
    <r>
      <rPr>
        <b/>
        <sz val="14"/>
        <color theme="1"/>
        <rFont val="Arial"/>
        <charset val="134"/>
      </rPr>
      <t>×</t>
    </r>
    <r>
      <rPr>
        <b/>
        <sz val="14"/>
        <color theme="1"/>
        <rFont val="宋体"/>
        <charset val="134"/>
        <scheme val="minor"/>
      </rPr>
      <t>2=412.0124</t>
    </r>
    <r>
      <rPr>
        <sz val="14"/>
        <color theme="1"/>
        <rFont val="宋体"/>
        <charset val="134"/>
        <scheme val="minor"/>
      </rPr>
      <t>万元。</t>
    </r>
  </si>
  <si>
    <t>2、表格中所列物资不包含工作人员食宿、出行等生活保障经费及转运车辆日常消耗所需经费。</t>
  </si>
  <si>
    <t>3、按照主城区8.1万人一天内完成检测测算。共设立58个检测点，213个检测台。</t>
  </si>
  <si>
    <t>奈曼旗主城区全员核酸检测缺口物资统计表（一轮）</t>
  </si>
  <si>
    <t>需要数量</t>
  </si>
  <si>
    <t>已有数量</t>
  </si>
  <si>
    <t>缺口数量</t>
  </si>
  <si>
    <t>缺口资金（元）</t>
  </si>
  <si>
    <t>耗材29.9</t>
  </si>
  <si>
    <t>重复使用9.6774</t>
  </si>
  <si>
    <t>缺口合计（万元）</t>
  </si>
  <si>
    <t xml:space="preserve">    备注：1、表格中所列物资为开展主城区全员核酸检测一轮所需采购的物资，若按照至少三轮要求，则所需医疗物资第一轮（全旗库存）39.5774+第二轮（仍有部分库存）为44万+第三轮（基本无库存）为115.6万，
             合计199.1774万元
          2、表格中所列物资不包含工作人员食宿、出行等生活保障经费及转运车辆日常消耗所需经费。
          3、按照主城区8.1万人一天内完成检测测算。共设立58个检测点，213个检测台。</t>
  </si>
  <si>
    <t>奈曼旗全员核酸检测所需物资统计表（一轮）</t>
  </si>
  <si>
    <t>电源线
（带520个插头、插排）</t>
  </si>
  <si>
    <t>灯（含灯头、灯线））</t>
  </si>
  <si>
    <t>样本专运箱</t>
  </si>
  <si>
    <t>耗材560.5</t>
  </si>
  <si>
    <t>重复使用40.89</t>
  </si>
  <si>
    <r>
      <rPr>
        <sz val="14"/>
        <color theme="1"/>
        <rFont val="宋体"/>
        <charset val="134"/>
        <scheme val="minor"/>
      </rPr>
      <t>1、表格中所列物资为开展全旗全员核酸检测</t>
    </r>
    <r>
      <rPr>
        <b/>
        <sz val="14"/>
        <color theme="1"/>
        <rFont val="宋体"/>
        <charset val="134"/>
        <scheme val="minor"/>
      </rPr>
      <t>一轮</t>
    </r>
    <r>
      <rPr>
        <sz val="14"/>
        <color theme="1"/>
        <rFont val="宋体"/>
        <charset val="134"/>
        <scheme val="minor"/>
      </rPr>
      <t>所需采购的物资，若按照至少</t>
    </r>
    <r>
      <rPr>
        <b/>
        <sz val="14"/>
        <color theme="1"/>
        <rFont val="宋体"/>
        <charset val="134"/>
        <scheme val="minor"/>
      </rPr>
      <t>三轮</t>
    </r>
    <r>
      <rPr>
        <sz val="14"/>
        <color theme="1"/>
        <rFont val="宋体"/>
        <charset val="134"/>
        <scheme val="minor"/>
      </rPr>
      <t>要求，则医疗耗材等需要按照</t>
    </r>
    <r>
      <rPr>
        <b/>
        <sz val="14"/>
        <color theme="1"/>
        <rFont val="宋体"/>
        <charset val="134"/>
        <scheme val="minor"/>
      </rPr>
      <t>3</t>
    </r>
    <r>
      <rPr>
        <sz val="14"/>
        <color theme="1"/>
        <rFont val="宋体"/>
        <charset val="134"/>
        <scheme val="minor"/>
      </rPr>
      <t>倍的量进行储备，约为601.39+560.5×2=</t>
    </r>
    <r>
      <rPr>
        <b/>
        <sz val="14"/>
        <color theme="1"/>
        <rFont val="宋体"/>
        <charset val="134"/>
        <scheme val="minor"/>
      </rPr>
      <t>1722.39万元</t>
    </r>
  </si>
  <si>
    <r>
      <rPr>
        <sz val="14"/>
        <color theme="1"/>
        <rFont val="宋体"/>
        <charset val="134"/>
        <scheme val="minor"/>
      </rPr>
      <t>3、检测能力提升为主城区所需，若全旗全员核酸检测检测能力缺口至少需要</t>
    </r>
    <r>
      <rPr>
        <b/>
        <sz val="14"/>
        <color theme="1"/>
        <rFont val="宋体"/>
        <charset val="134"/>
        <scheme val="minor"/>
      </rPr>
      <t>20</t>
    </r>
    <r>
      <rPr>
        <sz val="14"/>
        <color theme="1"/>
        <rFont val="宋体"/>
        <charset val="134"/>
        <scheme val="minor"/>
      </rPr>
      <t>台相应设备，但实验室容量不足，不能单纯按设备计算。</t>
    </r>
  </si>
  <si>
    <t>附件</t>
  </si>
  <si>
    <t xml:space="preserve">         奈曼旗2021年全员核酸检测所需物资购置清单</t>
  </si>
  <si>
    <t>单位</t>
  </si>
  <si>
    <t>所需数量</t>
  </si>
  <si>
    <t>库存</t>
  </si>
  <si>
    <t>缺口</t>
  </si>
  <si>
    <t>单价</t>
  </si>
  <si>
    <t>总资金（元）</t>
  </si>
  <si>
    <t>主城区所需物资</t>
  </si>
  <si>
    <t>主城区需采购数量</t>
  </si>
  <si>
    <t>主城区需采购资金（元）</t>
  </si>
  <si>
    <t>帐篷
（棉、有窗口）</t>
  </si>
  <si>
    <t>个</t>
  </si>
  <si>
    <t>桌子
（1.5米长以上）</t>
  </si>
  <si>
    <t>张</t>
  </si>
  <si>
    <t>街道</t>
  </si>
  <si>
    <t>椅子</t>
  </si>
  <si>
    <t>把</t>
  </si>
  <si>
    <t>鞋套</t>
  </si>
  <si>
    <t>副</t>
  </si>
  <si>
    <t>防水记号笔</t>
  </si>
  <si>
    <t>只</t>
  </si>
  <si>
    <t>垃圾桶</t>
  </si>
  <si>
    <t>医用垃圾袋</t>
  </si>
  <si>
    <t>捆扎带</t>
  </si>
  <si>
    <t>碳素笔</t>
  </si>
  <si>
    <t>警戒带支架</t>
  </si>
  <si>
    <t>指示牌架
（二维码）</t>
  </si>
  <si>
    <t>大号整理箱
（放采样台旁）</t>
  </si>
  <si>
    <t>抽纸</t>
  </si>
  <si>
    <t>包</t>
  </si>
  <si>
    <t>提示牌</t>
  </si>
  <si>
    <t>电源线（带520个插头、插排）</t>
  </si>
  <si>
    <t>米</t>
  </si>
  <si>
    <t>灯（含灯头、灯线）</t>
  </si>
  <si>
    <t>合计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</si>
</sst>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#,##0.0000_ "/>
    <numFmt numFmtId="177" formatCode="0.0_ "/>
  </numFmts>
  <fonts count="47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0"/>
      <color theme="1"/>
      <name val="方正小标宋简体"/>
      <charset val="134"/>
    </font>
    <font>
      <sz val="16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1"/>
      <name val="仿宋_GB2312"/>
      <charset val="134"/>
    </font>
    <font>
      <sz val="11"/>
      <color theme="1"/>
      <name val="仿宋_GB2312"/>
      <charset val="134"/>
    </font>
    <font>
      <sz val="11"/>
      <color rgb="FFFF0000"/>
      <name val="仿宋_GB2312"/>
      <charset val="134"/>
    </font>
    <font>
      <sz val="20"/>
      <color theme="1"/>
      <name val="方正小标宋简体"/>
      <charset val="134"/>
    </font>
    <font>
      <b/>
      <sz val="2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4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仿宋"/>
      <charset val="134"/>
    </font>
    <font>
      <b/>
      <sz val="11"/>
      <color theme="1"/>
      <name val="宋体"/>
      <charset val="134"/>
      <scheme val="minor"/>
    </font>
    <font>
      <sz val="14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4"/>
      <color theme="1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26" fillId="0" borderId="0" applyFont="0" applyFill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36" fillId="19" borderId="11" applyNumberFormat="0" applyAlignment="0" applyProtection="0">
      <alignment vertical="center"/>
    </xf>
    <xf numFmtId="44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6" fillId="29" borderId="15" applyNumberFormat="0" applyFont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42" fillId="12" borderId="16" applyNumberFormat="0" applyAlignment="0" applyProtection="0">
      <alignment vertical="center"/>
    </xf>
    <xf numFmtId="0" fontId="31" fillId="12" borderId="11" applyNumberFormat="0" applyAlignment="0" applyProtection="0">
      <alignment vertical="center"/>
    </xf>
    <xf numFmtId="0" fontId="38" fillId="23" borderId="14" applyNumberFormat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</cellStyleXfs>
  <cellXfs count="93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31" fontId="7" fillId="0" borderId="1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Font="1" applyBorder="1">
      <alignment vertical="center"/>
    </xf>
    <xf numFmtId="0" fontId="11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11" fillId="0" borderId="2" xfId="0" applyFont="1" applyBorder="1">
      <alignment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Border="1">
      <alignment vertical="center"/>
    </xf>
    <xf numFmtId="0" fontId="10" fillId="0" borderId="2" xfId="0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177" fontId="14" fillId="0" borderId="4" xfId="0" applyNumberFormat="1" applyFont="1" applyFill="1" applyBorder="1" applyAlignment="1">
      <alignment horizontal="center" vertical="center"/>
    </xf>
    <xf numFmtId="0" fontId="16" fillId="0" borderId="5" xfId="0" applyNumberFormat="1" applyFont="1" applyFill="1" applyBorder="1" applyAlignment="1">
      <alignment horizontal="center" vertical="center"/>
    </xf>
    <xf numFmtId="0" fontId="16" fillId="0" borderId="6" xfId="0" applyNumberFormat="1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left" vertical="center"/>
    </xf>
    <xf numFmtId="0" fontId="17" fillId="0" borderId="6" xfId="0" applyFont="1" applyFill="1" applyBorder="1" applyAlignment="1">
      <alignment horizontal="left" vertical="center"/>
    </xf>
    <xf numFmtId="0" fontId="13" fillId="0" borderId="7" xfId="0" applyFont="1" applyBorder="1" applyAlignment="1">
      <alignment horizontal="center" vertical="center"/>
    </xf>
    <xf numFmtId="0" fontId="18" fillId="0" borderId="5" xfId="0" applyFont="1" applyFill="1" applyBorder="1" applyAlignment="1">
      <alignment horizontal="left" vertical="center"/>
    </xf>
    <xf numFmtId="0" fontId="18" fillId="0" borderId="6" xfId="0" applyFont="1" applyFill="1" applyBorder="1" applyAlignment="1">
      <alignment horizontal="left" vertical="center"/>
    </xf>
    <xf numFmtId="0" fontId="13" fillId="0" borderId="3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left" vertical="center" wrapText="1"/>
    </xf>
    <xf numFmtId="0" fontId="0" fillId="0" borderId="8" xfId="0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left" vertical="center"/>
    </xf>
    <xf numFmtId="0" fontId="18" fillId="0" borderId="4" xfId="0" applyFont="1" applyFill="1" applyBorder="1" applyAlignment="1">
      <alignment horizontal="left" vertical="center"/>
    </xf>
    <xf numFmtId="0" fontId="0" fillId="0" borderId="0" xfId="0" applyAlignment="1">
      <alignment vertical="center" wrapText="1"/>
    </xf>
    <xf numFmtId="0" fontId="12" fillId="0" borderId="0" xfId="0" applyFont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horizontal="center" vertical="center"/>
    </xf>
    <xf numFmtId="0" fontId="21" fillId="0" borderId="6" xfId="0" applyFont="1" applyFill="1" applyBorder="1" applyAlignment="1">
      <alignment horizontal="center" vertical="center"/>
    </xf>
    <xf numFmtId="177" fontId="14" fillId="0" borderId="2" xfId="0" applyNumberFormat="1" applyFont="1" applyFill="1" applyBorder="1" applyAlignment="1">
      <alignment horizontal="center" vertical="center"/>
    </xf>
    <xf numFmtId="176" fontId="16" fillId="0" borderId="5" xfId="0" applyNumberFormat="1" applyFont="1" applyFill="1" applyBorder="1" applyAlignment="1">
      <alignment horizontal="center" vertical="center"/>
    </xf>
    <xf numFmtId="176" fontId="16" fillId="0" borderId="6" xfId="0" applyNumberFormat="1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/>
    </xf>
    <xf numFmtId="0" fontId="19" fillId="0" borderId="2" xfId="0" applyFont="1" applyFill="1" applyBorder="1" applyAlignment="1">
      <alignment horizontal="left" vertical="center" wrapText="1"/>
    </xf>
    <xf numFmtId="0" fontId="21" fillId="0" borderId="4" xfId="0" applyFont="1" applyFill="1" applyBorder="1" applyAlignment="1">
      <alignment horizontal="center" vertical="center"/>
    </xf>
    <xf numFmtId="176" fontId="16" fillId="0" borderId="4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4" fillId="0" borderId="4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 wrapText="1"/>
    </xf>
    <xf numFmtId="0" fontId="14" fillId="0" borderId="5" xfId="0" applyNumberFormat="1" applyFont="1" applyFill="1" applyBorder="1" applyAlignment="1">
      <alignment horizontal="center" vertical="center"/>
    </xf>
    <xf numFmtId="0" fontId="14" fillId="0" borderId="6" xfId="0" applyNumberFormat="1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23" fillId="0" borderId="2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FB746"/>
      <color rgb="0084FF21"/>
      <color rgb="00FFFFFF"/>
      <color rgb="00FC2B02"/>
      <color rgb="00E2A81C"/>
      <color rgb="007030A0"/>
      <color rgb="0002CDC6"/>
      <color rgb="001D41D5"/>
      <color rgb="00EAE0D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C32"/>
  <sheetViews>
    <sheetView topLeftCell="C1" workbookViewId="0">
      <selection activeCell="AA3" sqref="AA3:AB7"/>
    </sheetView>
  </sheetViews>
  <sheetFormatPr defaultColWidth="9" defaultRowHeight="13.5"/>
  <cols>
    <col min="1" max="1" width="12.5" style="75" customWidth="1"/>
    <col min="2" max="2" width="28.625" style="75" customWidth="1"/>
    <col min="3" max="3" width="11.375" style="75" customWidth="1"/>
    <col min="4" max="4" width="9" style="75" customWidth="1"/>
    <col min="5" max="5" width="8.375" style="75" customWidth="1"/>
    <col min="6" max="6" width="7" style="75" customWidth="1"/>
    <col min="7" max="7" width="8.125" style="75" customWidth="1"/>
    <col min="8" max="10" width="9.25" style="75" customWidth="1"/>
    <col min="11" max="11" width="12.625" style="75" customWidth="1"/>
    <col min="12" max="16" width="9.25" style="75" customWidth="1"/>
    <col min="17" max="17" width="6.875" style="75" customWidth="1"/>
    <col min="18" max="21" width="6.625" style="75" customWidth="1"/>
    <col min="22" max="22" width="7.5" style="75" customWidth="1"/>
    <col min="23" max="24" width="7.375" style="75" customWidth="1"/>
    <col min="25" max="25" width="7" style="75" customWidth="1"/>
    <col min="26" max="26" width="13.25" style="75" customWidth="1"/>
    <col min="27" max="28" width="6.875" style="75" customWidth="1"/>
    <col min="29" max="29" width="13.75" style="75" customWidth="1"/>
    <col min="30" max="30" width="11.375" style="75" customWidth="1"/>
    <col min="31" max="16384" width="9" style="75"/>
  </cols>
  <sheetData>
    <row r="1" ht="33" customHeight="1" spans="1:29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88"/>
    </row>
    <row r="2" s="74" customFormat="1" ht="33" customHeight="1" spans="1:29">
      <c r="A2" s="76" t="s">
        <v>1</v>
      </c>
      <c r="B2" s="77" t="s">
        <v>2</v>
      </c>
      <c r="C2" s="78" t="s">
        <v>3</v>
      </c>
      <c r="D2" s="79"/>
      <c r="E2" s="79"/>
      <c r="F2" s="79"/>
      <c r="G2" s="79"/>
      <c r="H2" s="79"/>
      <c r="I2" s="79"/>
      <c r="J2" s="85"/>
      <c r="K2" s="76" t="s">
        <v>4</v>
      </c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89"/>
    </row>
    <row r="3" s="74" customFormat="1" ht="53.1" customHeight="1" spans="1:28">
      <c r="A3" s="76"/>
      <c r="B3" s="30" t="s">
        <v>5</v>
      </c>
      <c r="C3" s="31" t="s">
        <v>6</v>
      </c>
      <c r="D3" s="32" t="s">
        <v>7</v>
      </c>
      <c r="E3" s="32" t="s">
        <v>8</v>
      </c>
      <c r="F3" s="32" t="s">
        <v>9</v>
      </c>
      <c r="G3" s="32" t="s">
        <v>10</v>
      </c>
      <c r="H3" s="32" t="s">
        <v>11</v>
      </c>
      <c r="I3" s="32" t="s">
        <v>12</v>
      </c>
      <c r="J3" s="32" t="s">
        <v>13</v>
      </c>
      <c r="K3" s="30" t="s">
        <v>14</v>
      </c>
      <c r="L3" s="50" t="s">
        <v>15</v>
      </c>
      <c r="M3" s="50" t="s">
        <v>16</v>
      </c>
      <c r="N3" s="50" t="s">
        <v>17</v>
      </c>
      <c r="O3" s="51" t="s">
        <v>18</v>
      </c>
      <c r="P3" s="51" t="s">
        <v>19</v>
      </c>
      <c r="Q3" s="51" t="s">
        <v>20</v>
      </c>
      <c r="R3" s="51" t="s">
        <v>21</v>
      </c>
      <c r="S3" s="51" t="s">
        <v>22</v>
      </c>
      <c r="T3" s="51" t="s">
        <v>23</v>
      </c>
      <c r="U3" s="51" t="s">
        <v>24</v>
      </c>
      <c r="V3" s="51" t="s">
        <v>25</v>
      </c>
      <c r="W3" s="51" t="s">
        <v>26</v>
      </c>
      <c r="X3" s="51" t="s">
        <v>27</v>
      </c>
      <c r="Y3" s="51" t="s">
        <v>28</v>
      </c>
      <c r="Z3" s="51" t="s">
        <v>29</v>
      </c>
      <c r="AA3" s="90"/>
      <c r="AB3" s="90"/>
    </row>
    <row r="4" ht="27" customHeight="1" spans="1:28">
      <c r="A4" s="33" t="s">
        <v>30</v>
      </c>
      <c r="B4" s="26">
        <v>4</v>
      </c>
      <c r="C4" s="31">
        <v>390</v>
      </c>
      <c r="D4" s="26">
        <v>3000</v>
      </c>
      <c r="E4" s="26">
        <v>450</v>
      </c>
      <c r="F4" s="26">
        <v>390</v>
      </c>
      <c r="G4" s="26">
        <v>330</v>
      </c>
      <c r="H4" s="26">
        <v>27100</v>
      </c>
      <c r="I4" s="26">
        <v>60</v>
      </c>
      <c r="J4" s="26">
        <v>6500</v>
      </c>
      <c r="K4" s="34">
        <v>10000</v>
      </c>
      <c r="L4" s="26">
        <v>8000</v>
      </c>
      <c r="M4" s="26">
        <v>3000</v>
      </c>
      <c r="N4" s="26">
        <v>5000</v>
      </c>
      <c r="O4" s="26">
        <v>5000</v>
      </c>
      <c r="P4" s="26">
        <v>5000</v>
      </c>
      <c r="Q4" s="26">
        <v>5000</v>
      </c>
      <c r="R4" s="26">
        <v>300</v>
      </c>
      <c r="S4" s="26">
        <v>30000</v>
      </c>
      <c r="T4" s="26">
        <v>250</v>
      </c>
      <c r="U4" s="26">
        <v>300</v>
      </c>
      <c r="V4" s="26">
        <v>60</v>
      </c>
      <c r="W4" s="26">
        <v>420</v>
      </c>
      <c r="X4" s="26">
        <v>213</v>
      </c>
      <c r="Y4" s="26">
        <v>58</v>
      </c>
      <c r="Z4" s="26">
        <v>4</v>
      </c>
      <c r="AA4" s="91"/>
      <c r="AB4" s="91"/>
    </row>
    <row r="5" ht="27" customHeight="1" spans="1:28">
      <c r="A5" s="26" t="s">
        <v>31</v>
      </c>
      <c r="B5" s="34">
        <v>800000</v>
      </c>
      <c r="C5" s="35">
        <v>2400</v>
      </c>
      <c r="D5" s="26">
        <v>8</v>
      </c>
      <c r="E5" s="26">
        <v>50</v>
      </c>
      <c r="F5" s="26">
        <v>40</v>
      </c>
      <c r="G5" s="26">
        <v>350</v>
      </c>
      <c r="H5" s="26">
        <v>0.5</v>
      </c>
      <c r="I5" s="26">
        <v>150</v>
      </c>
      <c r="J5" s="26">
        <v>10</v>
      </c>
      <c r="K5" s="34">
        <v>35</v>
      </c>
      <c r="L5" s="26">
        <v>12</v>
      </c>
      <c r="M5" s="26">
        <v>8</v>
      </c>
      <c r="N5" s="26">
        <v>66</v>
      </c>
      <c r="O5" s="26">
        <v>12</v>
      </c>
      <c r="P5" s="26">
        <v>53</v>
      </c>
      <c r="Q5" s="26">
        <v>35</v>
      </c>
      <c r="R5" s="26">
        <v>25</v>
      </c>
      <c r="S5" s="26">
        <v>0.6</v>
      </c>
      <c r="T5" s="26">
        <v>65</v>
      </c>
      <c r="U5" s="26">
        <v>25</v>
      </c>
      <c r="V5" s="26">
        <v>340</v>
      </c>
      <c r="W5" s="26">
        <v>60</v>
      </c>
      <c r="X5" s="26">
        <v>58</v>
      </c>
      <c r="Y5" s="26">
        <v>240</v>
      </c>
      <c r="Z5" s="26">
        <v>12000</v>
      </c>
      <c r="AA5" s="91"/>
      <c r="AB5" s="91"/>
    </row>
    <row r="6" ht="27" customHeight="1" spans="1:28">
      <c r="A6" s="26" t="s">
        <v>32</v>
      </c>
      <c r="B6" s="34">
        <v>3200000</v>
      </c>
      <c r="C6" s="35">
        <f t="shared" ref="C6:H6" si="0">C4*C5</f>
        <v>936000</v>
      </c>
      <c r="D6" s="35">
        <f t="shared" si="0"/>
        <v>24000</v>
      </c>
      <c r="E6" s="35">
        <f t="shared" si="0"/>
        <v>22500</v>
      </c>
      <c r="F6" s="35">
        <f t="shared" si="0"/>
        <v>15600</v>
      </c>
      <c r="G6" s="35">
        <f t="shared" si="0"/>
        <v>115500</v>
      </c>
      <c r="H6" s="35">
        <f t="shared" si="0"/>
        <v>13550</v>
      </c>
      <c r="I6" s="35">
        <v>9000</v>
      </c>
      <c r="J6" s="35">
        <v>650000</v>
      </c>
      <c r="K6" s="34">
        <f>K4*K5</f>
        <v>350000</v>
      </c>
      <c r="L6" s="26">
        <f t="shared" ref="L6:Z6" si="1">L4*L5</f>
        <v>96000</v>
      </c>
      <c r="M6" s="26">
        <f t="shared" si="1"/>
        <v>24000</v>
      </c>
      <c r="N6" s="26">
        <f t="shared" si="1"/>
        <v>330000</v>
      </c>
      <c r="O6" s="26">
        <f t="shared" si="1"/>
        <v>60000</v>
      </c>
      <c r="P6" s="26">
        <f t="shared" si="1"/>
        <v>265000</v>
      </c>
      <c r="Q6" s="26">
        <f t="shared" si="1"/>
        <v>175000</v>
      </c>
      <c r="R6" s="26">
        <f t="shared" si="1"/>
        <v>7500</v>
      </c>
      <c r="S6" s="26">
        <f t="shared" si="1"/>
        <v>18000</v>
      </c>
      <c r="T6" s="26">
        <f t="shared" si="1"/>
        <v>16250</v>
      </c>
      <c r="U6" s="26">
        <f t="shared" si="1"/>
        <v>7500</v>
      </c>
      <c r="V6" s="26">
        <f t="shared" si="1"/>
        <v>20400</v>
      </c>
      <c r="W6" s="26">
        <f t="shared" si="1"/>
        <v>25200</v>
      </c>
      <c r="X6" s="26">
        <f t="shared" si="1"/>
        <v>12354</v>
      </c>
      <c r="Y6" s="26">
        <f t="shared" si="1"/>
        <v>13920</v>
      </c>
      <c r="Z6" s="26">
        <f t="shared" si="1"/>
        <v>48000</v>
      </c>
      <c r="AA6" s="91"/>
      <c r="AB6" s="91"/>
    </row>
    <row r="7" ht="27" customHeight="1" spans="1:28">
      <c r="A7" s="26"/>
      <c r="B7" s="34" t="s">
        <v>33</v>
      </c>
      <c r="C7" s="36" t="s">
        <v>33</v>
      </c>
      <c r="D7" s="37"/>
      <c r="E7" s="37"/>
      <c r="F7" s="37"/>
      <c r="G7" s="37"/>
      <c r="H7" s="37"/>
      <c r="I7" s="38"/>
      <c r="J7" s="38"/>
      <c r="K7" s="54" t="s">
        <v>34</v>
      </c>
      <c r="L7" s="54"/>
      <c r="M7" s="54"/>
      <c r="N7" s="54"/>
      <c r="O7" s="54"/>
      <c r="P7" s="54"/>
      <c r="Q7" s="54"/>
      <c r="R7" s="54"/>
      <c r="S7" s="54"/>
      <c r="T7" s="54" t="s">
        <v>35</v>
      </c>
      <c r="U7" s="54"/>
      <c r="V7" s="54"/>
      <c r="W7" s="54"/>
      <c r="X7" s="54"/>
      <c r="Y7" s="54"/>
      <c r="Z7" s="54"/>
      <c r="AA7" s="91"/>
      <c r="AB7" s="91"/>
    </row>
    <row r="8" ht="27" customHeight="1" spans="1:28">
      <c r="A8" s="26" t="s">
        <v>36</v>
      </c>
      <c r="B8" s="80">
        <v>320</v>
      </c>
      <c r="C8" s="40">
        <v>178.615</v>
      </c>
      <c r="D8" s="41"/>
      <c r="E8" s="41"/>
      <c r="F8" s="41"/>
      <c r="G8" s="41"/>
      <c r="H8" s="41"/>
      <c r="I8" s="41"/>
      <c r="J8" s="41"/>
      <c r="K8" s="86">
        <v>146.9124</v>
      </c>
      <c r="L8" s="87"/>
      <c r="M8" s="87"/>
      <c r="N8" s="87"/>
      <c r="O8" s="87"/>
      <c r="P8" s="87"/>
      <c r="Q8" s="87"/>
      <c r="R8" s="87"/>
      <c r="S8" s="87"/>
      <c r="T8" s="87"/>
      <c r="U8" s="87"/>
      <c r="V8" s="87"/>
      <c r="W8" s="87"/>
      <c r="X8" s="87"/>
      <c r="Y8" s="87"/>
      <c r="Z8" s="87"/>
      <c r="AA8" s="87"/>
      <c r="AB8" s="80"/>
    </row>
    <row r="9" ht="27" customHeight="1" spans="1:28">
      <c r="A9" s="26" t="s">
        <v>37</v>
      </c>
      <c r="B9" s="39" t="s">
        <v>38</v>
      </c>
      <c r="C9" s="28" t="s">
        <v>39</v>
      </c>
      <c r="D9" s="29"/>
      <c r="E9" s="29"/>
      <c r="F9" s="29"/>
      <c r="G9" s="29"/>
      <c r="H9" s="29"/>
      <c r="I9" s="29"/>
      <c r="J9" s="27"/>
      <c r="K9" s="54" t="s">
        <v>40</v>
      </c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</row>
    <row r="10" ht="24.95" customHeight="1" spans="1:28">
      <c r="A10" s="26" t="s">
        <v>41</v>
      </c>
      <c r="B10" s="42">
        <f>B8+C8+K8</f>
        <v>645.5274</v>
      </c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56"/>
    </row>
    <row r="11" ht="36" customHeight="1" spans="1:28">
      <c r="A11" s="44" t="s">
        <v>42</v>
      </c>
      <c r="B11" s="45" t="s">
        <v>43</v>
      </c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57"/>
    </row>
    <row r="12" ht="39.95" customHeight="1" spans="1:28">
      <c r="A12" s="47"/>
      <c r="B12" s="45" t="s">
        <v>44</v>
      </c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57"/>
    </row>
    <row r="13" ht="38.1" customHeight="1" spans="1:28">
      <c r="A13" s="48"/>
      <c r="B13" s="45" t="s">
        <v>45</v>
      </c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57"/>
    </row>
    <row r="14" spans="2:28">
      <c r="B14" s="81"/>
      <c r="AB14" s="92"/>
    </row>
    <row r="15" spans="4:6">
      <c r="D15" s="82"/>
      <c r="E15" s="82"/>
      <c r="F15" s="82"/>
    </row>
    <row r="19" spans="1:4">
      <c r="A19" s="83"/>
      <c r="B19" s="83"/>
      <c r="C19" s="84"/>
      <c r="D19" s="84"/>
    </row>
    <row r="20" spans="1:4">
      <c r="A20" s="83"/>
      <c r="B20" s="83"/>
      <c r="C20" s="84"/>
      <c r="D20" s="84"/>
    </row>
    <row r="21" spans="1:4">
      <c r="A21" s="83"/>
      <c r="B21" s="83"/>
      <c r="C21" s="84"/>
      <c r="D21" s="84"/>
    </row>
    <row r="22" spans="1:4">
      <c r="A22" s="83"/>
      <c r="B22" s="83"/>
      <c r="C22" s="84"/>
      <c r="D22" s="84"/>
    </row>
    <row r="23" spans="1:4">
      <c r="A23" s="83"/>
      <c r="B23" s="83"/>
      <c r="C23" s="84"/>
      <c r="D23" s="84"/>
    </row>
    <row r="24" spans="1:4">
      <c r="A24" s="83"/>
      <c r="B24" s="83"/>
      <c r="C24" s="84"/>
      <c r="D24" s="84"/>
    </row>
    <row r="25" spans="1:4">
      <c r="A25" s="83"/>
      <c r="B25" s="83"/>
      <c r="C25" s="84"/>
      <c r="D25" s="84"/>
    </row>
    <row r="26" spans="1:4">
      <c r="A26" s="83"/>
      <c r="B26" s="83"/>
      <c r="C26" s="84"/>
      <c r="D26" s="84"/>
    </row>
    <row r="27" spans="1:4">
      <c r="A27" s="83"/>
      <c r="B27" s="83"/>
      <c r="C27" s="84"/>
      <c r="D27" s="84"/>
    </row>
    <row r="28" spans="1:4">
      <c r="A28" s="83"/>
      <c r="B28" s="83"/>
      <c r="C28" s="84"/>
      <c r="D28" s="84"/>
    </row>
    <row r="29" spans="1:4">
      <c r="A29" s="83"/>
      <c r="B29" s="83"/>
      <c r="C29" s="84"/>
      <c r="D29" s="84"/>
    </row>
    <row r="30" spans="1:4">
      <c r="A30" s="83"/>
      <c r="B30" s="83"/>
      <c r="C30" s="84"/>
      <c r="D30" s="84"/>
    </row>
    <row r="31" spans="1:4">
      <c r="A31" s="83"/>
      <c r="B31" s="83"/>
      <c r="C31" s="84"/>
      <c r="D31" s="84"/>
    </row>
    <row r="32" spans="1:4">
      <c r="A32" s="84"/>
      <c r="B32" s="84"/>
      <c r="C32" s="84"/>
      <c r="D32" s="84"/>
    </row>
  </sheetData>
  <mergeCells count="16">
    <mergeCell ref="A1:AB1"/>
    <mergeCell ref="C2:J2"/>
    <mergeCell ref="K2:AB2"/>
    <mergeCell ref="C7:I7"/>
    <mergeCell ref="K7:S7"/>
    <mergeCell ref="T7:Z7"/>
    <mergeCell ref="C8:J8"/>
    <mergeCell ref="K8:AB8"/>
    <mergeCell ref="C9:J9"/>
    <mergeCell ref="K9:AB9"/>
    <mergeCell ref="B10:AB10"/>
    <mergeCell ref="B11:AB11"/>
    <mergeCell ref="B12:AB12"/>
    <mergeCell ref="B13:AB13"/>
    <mergeCell ref="A2:A3"/>
    <mergeCell ref="A11:A13"/>
  </mergeCells>
  <pageMargins left="0.700694444444445" right="0.700694444444445" top="0.751388888888889" bottom="0.751388888888889" header="0.297916666666667" footer="0.297916666666667"/>
  <pageSetup paperSize="9" scale="5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13"/>
  <sheetViews>
    <sheetView zoomScale="70" zoomScaleNormal="70" workbookViewId="0">
      <selection activeCell="D3" sqref="D3:J7"/>
    </sheetView>
  </sheetViews>
  <sheetFormatPr defaultColWidth="9" defaultRowHeight="13.5"/>
  <cols>
    <col min="1" max="1" width="22.125" customWidth="1"/>
    <col min="2" max="2" width="26.75" customWidth="1"/>
  </cols>
  <sheetData>
    <row r="1" ht="55.5" customHeight="1" spans="1:26">
      <c r="A1" s="59" t="s">
        <v>46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</row>
    <row r="2" ht="48.75" customHeight="1" spans="1:26">
      <c r="A2" s="60" t="s">
        <v>1</v>
      </c>
      <c r="B2" s="49" t="s">
        <v>2</v>
      </c>
      <c r="C2" s="28" t="s">
        <v>3</v>
      </c>
      <c r="D2" s="29"/>
      <c r="E2" s="29"/>
      <c r="F2" s="29"/>
      <c r="G2" s="29"/>
      <c r="H2" s="29"/>
      <c r="I2" s="29"/>
      <c r="J2" s="27"/>
      <c r="K2" s="49" t="s">
        <v>4</v>
      </c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</row>
    <row r="3" s="58" customFormat="1" ht="126" customHeight="1" spans="1:26">
      <c r="A3" s="61"/>
      <c r="B3" s="61" t="s">
        <v>5</v>
      </c>
      <c r="C3" s="31" t="s">
        <v>6</v>
      </c>
      <c r="D3" s="32" t="s">
        <v>7</v>
      </c>
      <c r="E3" s="32" t="s">
        <v>8</v>
      </c>
      <c r="F3" s="32" t="s">
        <v>9</v>
      </c>
      <c r="G3" s="32" t="s">
        <v>10</v>
      </c>
      <c r="H3" s="32" t="s">
        <v>11</v>
      </c>
      <c r="I3" s="32" t="s">
        <v>12</v>
      </c>
      <c r="J3" s="32" t="s">
        <v>13</v>
      </c>
      <c r="K3" s="61" t="s">
        <v>14</v>
      </c>
      <c r="L3" s="71" t="s">
        <v>15</v>
      </c>
      <c r="M3" s="71" t="s">
        <v>16</v>
      </c>
      <c r="N3" s="71" t="s">
        <v>17</v>
      </c>
      <c r="O3" s="61" t="s">
        <v>18</v>
      </c>
      <c r="P3" s="61" t="s">
        <v>19</v>
      </c>
      <c r="Q3" s="61" t="s">
        <v>20</v>
      </c>
      <c r="R3" s="61" t="s">
        <v>21</v>
      </c>
      <c r="S3" s="61" t="s">
        <v>22</v>
      </c>
      <c r="T3" s="61" t="s">
        <v>23</v>
      </c>
      <c r="U3" s="61" t="s">
        <v>24</v>
      </c>
      <c r="V3" s="61" t="s">
        <v>25</v>
      </c>
      <c r="W3" s="61" t="s">
        <v>26</v>
      </c>
      <c r="X3" s="61" t="s">
        <v>27</v>
      </c>
      <c r="Y3" s="61" t="s">
        <v>28</v>
      </c>
      <c r="Z3" s="61" t="s">
        <v>29</v>
      </c>
    </row>
    <row r="4" ht="45" customHeight="1" spans="1:26">
      <c r="A4" s="49" t="s">
        <v>47</v>
      </c>
      <c r="B4" s="60">
        <v>4</v>
      </c>
      <c r="C4" s="31">
        <v>390</v>
      </c>
      <c r="D4" s="26">
        <v>3000</v>
      </c>
      <c r="E4" s="26">
        <v>450</v>
      </c>
      <c r="F4" s="26">
        <v>390</v>
      </c>
      <c r="G4" s="26">
        <v>330</v>
      </c>
      <c r="H4" s="26">
        <v>27100</v>
      </c>
      <c r="I4" s="26">
        <v>60</v>
      </c>
      <c r="J4" s="26">
        <v>6500</v>
      </c>
      <c r="K4" s="60">
        <v>10000</v>
      </c>
      <c r="L4" s="60">
        <v>8000</v>
      </c>
      <c r="M4" s="60">
        <v>3000</v>
      </c>
      <c r="N4" s="60">
        <v>5000</v>
      </c>
      <c r="O4" s="60">
        <v>5000</v>
      </c>
      <c r="P4" s="60">
        <v>5000</v>
      </c>
      <c r="Q4" s="60">
        <v>5000</v>
      </c>
      <c r="R4" s="60">
        <v>300</v>
      </c>
      <c r="S4" s="60">
        <v>30000</v>
      </c>
      <c r="T4" s="60">
        <v>250</v>
      </c>
      <c r="U4" s="60">
        <v>300</v>
      </c>
      <c r="V4" s="60">
        <v>60</v>
      </c>
      <c r="W4" s="60">
        <v>420</v>
      </c>
      <c r="X4" s="60">
        <v>213</v>
      </c>
      <c r="Y4" s="60">
        <v>58</v>
      </c>
      <c r="Z4" s="60">
        <v>4</v>
      </c>
    </row>
    <row r="5" ht="45" customHeight="1" spans="1:26">
      <c r="A5" s="49" t="s">
        <v>48</v>
      </c>
      <c r="B5" s="60">
        <v>0</v>
      </c>
      <c r="C5" s="62">
        <v>300</v>
      </c>
      <c r="D5" s="60">
        <v>0</v>
      </c>
      <c r="E5" s="60">
        <v>0</v>
      </c>
      <c r="F5" s="60">
        <v>0</v>
      </c>
      <c r="G5" s="60">
        <v>0</v>
      </c>
      <c r="H5" s="60">
        <v>0</v>
      </c>
      <c r="I5" s="60">
        <v>0</v>
      </c>
      <c r="J5" s="60">
        <v>0</v>
      </c>
      <c r="K5" s="60">
        <v>20000</v>
      </c>
      <c r="L5" s="60">
        <v>22000</v>
      </c>
      <c r="M5" s="60">
        <v>13000</v>
      </c>
      <c r="N5" s="60">
        <v>11000</v>
      </c>
      <c r="O5" s="60">
        <v>10000</v>
      </c>
      <c r="P5" s="60">
        <v>2000</v>
      </c>
      <c r="Q5" s="60">
        <v>1000</v>
      </c>
      <c r="R5" s="60">
        <v>5000</v>
      </c>
      <c r="S5" s="60">
        <v>47000</v>
      </c>
      <c r="T5" s="60">
        <v>0</v>
      </c>
      <c r="U5" s="60">
        <v>50</v>
      </c>
      <c r="V5" s="60">
        <v>460</v>
      </c>
      <c r="W5" s="60">
        <v>920</v>
      </c>
      <c r="X5" s="60">
        <v>0</v>
      </c>
      <c r="Y5" s="60">
        <v>0</v>
      </c>
      <c r="Z5" s="60">
        <v>0</v>
      </c>
    </row>
    <row r="6" ht="45" customHeight="1" spans="1:26">
      <c r="A6" s="49" t="s">
        <v>49</v>
      </c>
      <c r="B6" s="60">
        <v>4</v>
      </c>
      <c r="C6" s="62">
        <f>C4-C5</f>
        <v>90</v>
      </c>
      <c r="D6" s="26">
        <v>3000</v>
      </c>
      <c r="E6" s="26">
        <v>450</v>
      </c>
      <c r="F6" s="26">
        <v>390</v>
      </c>
      <c r="G6" s="26">
        <v>330</v>
      </c>
      <c r="H6" s="26">
        <v>27100</v>
      </c>
      <c r="I6" s="26">
        <v>60</v>
      </c>
      <c r="J6" s="26">
        <v>6500</v>
      </c>
      <c r="K6" s="62">
        <v>0</v>
      </c>
      <c r="L6" s="62">
        <v>0</v>
      </c>
      <c r="M6" s="62">
        <v>0</v>
      </c>
      <c r="N6" s="62">
        <v>0</v>
      </c>
      <c r="O6" s="62">
        <v>0</v>
      </c>
      <c r="P6" s="62">
        <f>P4-P5</f>
        <v>3000</v>
      </c>
      <c r="Q6" s="62">
        <f>Q4-Q5</f>
        <v>4000</v>
      </c>
      <c r="R6" s="62">
        <v>0</v>
      </c>
      <c r="S6" s="62">
        <v>0</v>
      </c>
      <c r="T6" s="62">
        <f>T4-T5</f>
        <v>250</v>
      </c>
      <c r="U6" s="62">
        <f>U4-U5</f>
        <v>250</v>
      </c>
      <c r="V6" s="62">
        <v>0</v>
      </c>
      <c r="W6" s="60">
        <v>0</v>
      </c>
      <c r="X6" s="62">
        <f>X4-X5</f>
        <v>213</v>
      </c>
      <c r="Y6" s="62">
        <f>Y4-Y5</f>
        <v>58</v>
      </c>
      <c r="Z6" s="62">
        <f>Z4-Z5</f>
        <v>4</v>
      </c>
    </row>
    <row r="7" ht="45" customHeight="1" spans="1:26">
      <c r="A7" s="49" t="s">
        <v>31</v>
      </c>
      <c r="B7" s="60">
        <v>800000</v>
      </c>
      <c r="C7" s="63">
        <v>2400</v>
      </c>
      <c r="D7" s="26">
        <v>8</v>
      </c>
      <c r="E7" s="26">
        <v>50</v>
      </c>
      <c r="F7" s="26">
        <v>40</v>
      </c>
      <c r="G7" s="26">
        <v>350</v>
      </c>
      <c r="H7" s="26">
        <v>0.5</v>
      </c>
      <c r="I7" s="26">
        <v>150</v>
      </c>
      <c r="J7" s="26">
        <v>10</v>
      </c>
      <c r="K7" s="60">
        <v>35</v>
      </c>
      <c r="L7" s="60">
        <v>12</v>
      </c>
      <c r="M7" s="60">
        <v>8</v>
      </c>
      <c r="N7" s="60">
        <v>66</v>
      </c>
      <c r="O7" s="60">
        <v>12</v>
      </c>
      <c r="P7" s="60">
        <v>53</v>
      </c>
      <c r="Q7" s="60">
        <v>35</v>
      </c>
      <c r="R7" s="60">
        <v>25</v>
      </c>
      <c r="S7" s="60">
        <v>0.6</v>
      </c>
      <c r="T7" s="60">
        <v>65</v>
      </c>
      <c r="U7" s="60">
        <v>25</v>
      </c>
      <c r="V7" s="60">
        <v>340</v>
      </c>
      <c r="W7" s="60">
        <v>60</v>
      </c>
      <c r="X7" s="60">
        <v>58</v>
      </c>
      <c r="Y7" s="60">
        <v>240</v>
      </c>
      <c r="Z7" s="60">
        <v>12000</v>
      </c>
    </row>
    <row r="8" ht="45" customHeight="1" spans="1:26">
      <c r="A8" s="49" t="s">
        <v>50</v>
      </c>
      <c r="B8" s="60">
        <f>B6*B7</f>
        <v>3200000</v>
      </c>
      <c r="C8" s="60">
        <f t="shared" ref="C8:H8" si="0">C6*C7</f>
        <v>216000</v>
      </c>
      <c r="D8" s="60">
        <f t="shared" si="0"/>
        <v>24000</v>
      </c>
      <c r="E8" s="60">
        <f t="shared" si="0"/>
        <v>22500</v>
      </c>
      <c r="F8" s="60">
        <f t="shared" si="0"/>
        <v>15600</v>
      </c>
      <c r="G8" s="60">
        <f t="shared" si="0"/>
        <v>115500</v>
      </c>
      <c r="H8" s="60">
        <f t="shared" si="0"/>
        <v>13550</v>
      </c>
      <c r="I8" s="35">
        <v>9000</v>
      </c>
      <c r="J8" s="35">
        <v>650000</v>
      </c>
      <c r="K8" s="60">
        <f t="shared" ref="K8:P8" si="1">K6*K7</f>
        <v>0</v>
      </c>
      <c r="L8" s="60">
        <f t="shared" si="1"/>
        <v>0</v>
      </c>
      <c r="M8" s="60">
        <f t="shared" si="1"/>
        <v>0</v>
      </c>
      <c r="N8" s="60">
        <f t="shared" si="1"/>
        <v>0</v>
      </c>
      <c r="O8" s="60">
        <f t="shared" si="1"/>
        <v>0</v>
      </c>
      <c r="P8" s="60">
        <f t="shared" si="1"/>
        <v>159000</v>
      </c>
      <c r="Q8" s="60">
        <f t="shared" ref="Q8:Z8" si="2">Q6*Q7</f>
        <v>140000</v>
      </c>
      <c r="R8" s="60">
        <f t="shared" si="2"/>
        <v>0</v>
      </c>
      <c r="S8" s="60">
        <f t="shared" si="2"/>
        <v>0</v>
      </c>
      <c r="T8" s="60">
        <f t="shared" si="2"/>
        <v>16250</v>
      </c>
      <c r="U8" s="60">
        <f t="shared" si="2"/>
        <v>6250</v>
      </c>
      <c r="V8" s="60">
        <f t="shared" si="2"/>
        <v>0</v>
      </c>
      <c r="W8" s="60">
        <f t="shared" si="2"/>
        <v>0</v>
      </c>
      <c r="X8" s="60">
        <f t="shared" si="2"/>
        <v>12354</v>
      </c>
      <c r="Y8" s="60">
        <f t="shared" si="2"/>
        <v>13920</v>
      </c>
      <c r="Z8" s="60">
        <f t="shared" si="2"/>
        <v>48000</v>
      </c>
    </row>
    <row r="9" ht="45" customHeight="1" spans="1:26">
      <c r="A9" s="49"/>
      <c r="B9" s="60"/>
      <c r="C9" s="64"/>
      <c r="D9" s="65"/>
      <c r="E9" s="65"/>
      <c r="F9" s="65"/>
      <c r="G9" s="65"/>
      <c r="H9" s="65"/>
      <c r="I9" s="65"/>
      <c r="J9" s="72"/>
      <c r="K9" s="49" t="s">
        <v>51</v>
      </c>
      <c r="L9" s="49"/>
      <c r="M9" s="49"/>
      <c r="N9" s="49"/>
      <c r="O9" s="49"/>
      <c r="P9" s="49"/>
      <c r="Q9" s="49"/>
      <c r="R9" s="49"/>
      <c r="S9" s="49"/>
      <c r="T9" s="49" t="s">
        <v>52</v>
      </c>
      <c r="U9" s="49"/>
      <c r="V9" s="49"/>
      <c r="W9" s="49"/>
      <c r="X9" s="49"/>
      <c r="Y9" s="49"/>
      <c r="Z9" s="49"/>
    </row>
    <row r="10" ht="45" customHeight="1" spans="1:26">
      <c r="A10" s="49" t="s">
        <v>53</v>
      </c>
      <c r="B10" s="66">
        <v>320</v>
      </c>
      <c r="C10" s="67">
        <v>106.615</v>
      </c>
      <c r="D10" s="68"/>
      <c r="E10" s="68"/>
      <c r="F10" s="68"/>
      <c r="G10" s="68"/>
      <c r="H10" s="68"/>
      <c r="I10" s="68"/>
      <c r="J10" s="73"/>
      <c r="K10" s="49">
        <v>39.5774</v>
      </c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</row>
    <row r="11" ht="45" customHeight="1" spans="1:26">
      <c r="A11" s="49" t="s">
        <v>37</v>
      </c>
      <c r="B11" s="66" t="s">
        <v>38</v>
      </c>
      <c r="C11" s="49" t="s">
        <v>39</v>
      </c>
      <c r="D11" s="49"/>
      <c r="E11" s="49"/>
      <c r="F11" s="49"/>
      <c r="G11" s="49"/>
      <c r="H11" s="49"/>
      <c r="I11" s="49"/>
      <c r="J11" s="49"/>
      <c r="K11" s="49" t="s">
        <v>40</v>
      </c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</row>
    <row r="12" ht="45" customHeight="1" spans="1:26">
      <c r="A12" s="60" t="s">
        <v>41</v>
      </c>
      <c r="B12" s="49">
        <f>B10+C10+K10</f>
        <v>466.1924</v>
      </c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</row>
    <row r="13" ht="98.25" customHeight="1" spans="1:26">
      <c r="A13" s="69" t="s">
        <v>54</v>
      </c>
      <c r="B13" s="70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</row>
  </sheetData>
  <mergeCells count="12">
    <mergeCell ref="A1:Z1"/>
    <mergeCell ref="C2:J2"/>
    <mergeCell ref="K2:Z2"/>
    <mergeCell ref="C9:J9"/>
    <mergeCell ref="K9:S9"/>
    <mergeCell ref="T9:Z9"/>
    <mergeCell ref="C10:J10"/>
    <mergeCell ref="K10:Z10"/>
    <mergeCell ref="C11:H11"/>
    <mergeCell ref="K11:Z11"/>
    <mergeCell ref="B12:Z12"/>
    <mergeCell ref="A13:Z13"/>
  </mergeCells>
  <pageMargins left="0.393055555555556" right="0.393055555555556" top="0.984027777777778" bottom="0.590277777777778" header="0.196527777777778" footer="0.156944444444444"/>
  <pageSetup paperSize="9" scale="57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A13"/>
  <sheetViews>
    <sheetView workbookViewId="0">
      <selection activeCell="L28" sqref="L28"/>
    </sheetView>
  </sheetViews>
  <sheetFormatPr defaultColWidth="9" defaultRowHeight="13.5"/>
  <cols>
    <col min="1" max="1" width="13.875" customWidth="1"/>
    <col min="2" max="2" width="22.875" customWidth="1"/>
    <col min="8" max="10" width="8" customWidth="1"/>
    <col min="12" max="12" width="9.75" customWidth="1"/>
  </cols>
  <sheetData>
    <row r="1" ht="25.5" spans="1:27">
      <c r="A1" s="25" t="s">
        <v>55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</row>
    <row r="2" ht="18.75" spans="1:27">
      <c r="A2" s="26" t="s">
        <v>1</v>
      </c>
      <c r="B2" s="27" t="s">
        <v>2</v>
      </c>
      <c r="C2" s="28" t="s">
        <v>3</v>
      </c>
      <c r="D2" s="29"/>
      <c r="E2" s="29"/>
      <c r="F2" s="29"/>
      <c r="G2" s="29"/>
      <c r="H2" s="29"/>
      <c r="I2" s="29"/>
      <c r="J2" s="27"/>
      <c r="K2" s="49" t="s">
        <v>4</v>
      </c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</row>
    <row r="3" ht="75" spans="1:25">
      <c r="A3" s="26"/>
      <c r="B3" s="30" t="s">
        <v>5</v>
      </c>
      <c r="C3" s="31" t="s">
        <v>6</v>
      </c>
      <c r="D3" s="32" t="s">
        <v>56</v>
      </c>
      <c r="E3" s="32" t="s">
        <v>8</v>
      </c>
      <c r="F3" s="32" t="s">
        <v>57</v>
      </c>
      <c r="G3" s="32" t="s">
        <v>10</v>
      </c>
      <c r="H3" s="32" t="s">
        <v>11</v>
      </c>
      <c r="I3" s="32" t="s">
        <v>12</v>
      </c>
      <c r="J3" s="32" t="s">
        <v>13</v>
      </c>
      <c r="K3" s="30" t="s">
        <v>14</v>
      </c>
      <c r="L3" s="50" t="s">
        <v>15</v>
      </c>
      <c r="M3" s="50" t="s">
        <v>16</v>
      </c>
      <c r="N3" s="50" t="s">
        <v>17</v>
      </c>
      <c r="O3" s="51" t="s">
        <v>18</v>
      </c>
      <c r="P3" s="51" t="s">
        <v>19</v>
      </c>
      <c r="Q3" s="51" t="s">
        <v>20</v>
      </c>
      <c r="R3" s="51" t="s">
        <v>21</v>
      </c>
      <c r="S3" s="51" t="s">
        <v>22</v>
      </c>
      <c r="T3" s="51" t="s">
        <v>23</v>
      </c>
      <c r="U3" s="51" t="s">
        <v>24</v>
      </c>
      <c r="V3" s="51" t="s">
        <v>58</v>
      </c>
      <c r="W3" s="51" t="s">
        <v>27</v>
      </c>
      <c r="X3" s="51" t="s">
        <v>28</v>
      </c>
      <c r="Y3" s="51" t="s">
        <v>29</v>
      </c>
    </row>
    <row r="4" spans="1:25">
      <c r="A4" s="33" t="s">
        <v>30</v>
      </c>
      <c r="B4" s="26">
        <v>4</v>
      </c>
      <c r="C4" s="31">
        <v>860</v>
      </c>
      <c r="D4" s="26">
        <v>39500</v>
      </c>
      <c r="E4" s="26">
        <v>1000</v>
      </c>
      <c r="F4" s="26">
        <v>860</v>
      </c>
      <c r="G4" s="26">
        <v>860</v>
      </c>
      <c r="H4" s="26">
        <v>70000</v>
      </c>
      <c r="I4" s="26">
        <v>520</v>
      </c>
      <c r="J4" s="26">
        <v>21500</v>
      </c>
      <c r="K4" s="26">
        <v>40000</v>
      </c>
      <c r="L4" s="26">
        <v>40000</v>
      </c>
      <c r="M4" s="26">
        <v>40000</v>
      </c>
      <c r="N4" s="26">
        <v>20000</v>
      </c>
      <c r="O4" s="26">
        <v>20000</v>
      </c>
      <c r="P4" s="26">
        <v>20000</v>
      </c>
      <c r="Q4" s="26">
        <v>20000</v>
      </c>
      <c r="R4" s="26">
        <v>1000</v>
      </c>
      <c r="S4" s="26">
        <v>100000</v>
      </c>
      <c r="T4" s="26">
        <v>1000</v>
      </c>
      <c r="U4" s="26">
        <v>500</v>
      </c>
      <c r="V4" s="26">
        <v>500</v>
      </c>
      <c r="W4" s="26">
        <v>300</v>
      </c>
      <c r="X4" s="26">
        <v>100</v>
      </c>
      <c r="Y4" s="26">
        <v>10</v>
      </c>
    </row>
    <row r="5" spans="1:25">
      <c r="A5" s="26" t="s">
        <v>31</v>
      </c>
      <c r="B5" s="34">
        <v>800000</v>
      </c>
      <c r="C5" s="35">
        <v>2400</v>
      </c>
      <c r="D5" s="26">
        <v>8</v>
      </c>
      <c r="E5" s="26">
        <v>50</v>
      </c>
      <c r="F5" s="26">
        <v>40</v>
      </c>
      <c r="G5" s="26">
        <v>350</v>
      </c>
      <c r="H5" s="26">
        <v>0.5</v>
      </c>
      <c r="I5" s="26">
        <v>150</v>
      </c>
      <c r="J5" s="26">
        <v>10</v>
      </c>
      <c r="K5" s="26">
        <v>35</v>
      </c>
      <c r="L5" s="26">
        <v>12</v>
      </c>
      <c r="M5" s="26">
        <v>8</v>
      </c>
      <c r="N5" s="26">
        <v>66</v>
      </c>
      <c r="O5" s="26">
        <v>12</v>
      </c>
      <c r="P5" s="26">
        <v>53</v>
      </c>
      <c r="Q5" s="26">
        <v>35</v>
      </c>
      <c r="R5" s="26">
        <v>25</v>
      </c>
      <c r="S5" s="26">
        <v>0.6</v>
      </c>
      <c r="T5" s="26">
        <v>65</v>
      </c>
      <c r="U5" s="26">
        <v>25</v>
      </c>
      <c r="V5" s="26">
        <v>340</v>
      </c>
      <c r="W5" s="26">
        <v>58</v>
      </c>
      <c r="X5" s="26">
        <v>240</v>
      </c>
      <c r="Y5" s="26">
        <v>12000</v>
      </c>
    </row>
    <row r="6" spans="1:25">
      <c r="A6" s="26" t="s">
        <v>32</v>
      </c>
      <c r="B6" s="34">
        <f t="shared" ref="B6:H6" si="0">B4*B5</f>
        <v>3200000</v>
      </c>
      <c r="C6" s="35">
        <f t="shared" si="0"/>
        <v>2064000</v>
      </c>
      <c r="D6" s="35">
        <f t="shared" si="0"/>
        <v>316000</v>
      </c>
      <c r="E6" s="35">
        <f t="shared" si="0"/>
        <v>50000</v>
      </c>
      <c r="F6" s="35">
        <f t="shared" si="0"/>
        <v>34400</v>
      </c>
      <c r="G6" s="35">
        <f t="shared" si="0"/>
        <v>301000</v>
      </c>
      <c r="H6" s="35">
        <f t="shared" si="0"/>
        <v>35000</v>
      </c>
      <c r="I6" s="35">
        <v>78000</v>
      </c>
      <c r="J6" s="35">
        <v>215000</v>
      </c>
      <c r="K6" s="26">
        <f t="shared" ref="K6:Q6" si="1">K4*K5</f>
        <v>1400000</v>
      </c>
      <c r="L6" s="26">
        <f t="shared" si="1"/>
        <v>480000</v>
      </c>
      <c r="M6" s="26">
        <f t="shared" si="1"/>
        <v>320000</v>
      </c>
      <c r="N6" s="26">
        <f t="shared" si="1"/>
        <v>1320000</v>
      </c>
      <c r="O6" s="26">
        <f t="shared" si="1"/>
        <v>240000</v>
      </c>
      <c r="P6" s="26">
        <f t="shared" si="1"/>
        <v>1060000</v>
      </c>
      <c r="Q6" s="26">
        <f t="shared" si="1"/>
        <v>700000</v>
      </c>
      <c r="R6" s="26">
        <f t="shared" ref="R6:Y6" si="2">R4*R5</f>
        <v>25000</v>
      </c>
      <c r="S6" s="26">
        <f t="shared" si="2"/>
        <v>60000</v>
      </c>
      <c r="T6" s="26">
        <f t="shared" si="2"/>
        <v>65000</v>
      </c>
      <c r="U6" s="26">
        <f t="shared" si="2"/>
        <v>12500</v>
      </c>
      <c r="V6" s="26">
        <f t="shared" si="2"/>
        <v>170000</v>
      </c>
      <c r="W6" s="26">
        <f t="shared" si="2"/>
        <v>17400</v>
      </c>
      <c r="X6" s="26">
        <f t="shared" si="2"/>
        <v>24000</v>
      </c>
      <c r="Y6" s="26">
        <f t="shared" si="2"/>
        <v>120000</v>
      </c>
    </row>
    <row r="7" spans="1:25">
      <c r="A7" s="26"/>
      <c r="B7" s="34"/>
      <c r="C7" s="36"/>
      <c r="D7" s="37"/>
      <c r="E7" s="37"/>
      <c r="F7" s="37"/>
      <c r="G7" s="37"/>
      <c r="H7" s="38"/>
      <c r="I7" s="37"/>
      <c r="J7" s="37"/>
      <c r="K7" s="52" t="s">
        <v>59</v>
      </c>
      <c r="L7" s="53"/>
      <c r="M7" s="53"/>
      <c r="N7" s="53"/>
      <c r="O7" s="53"/>
      <c r="P7" s="53"/>
      <c r="Q7" s="53"/>
      <c r="R7" s="53"/>
      <c r="S7" s="55"/>
      <c r="T7" s="53" t="s">
        <v>60</v>
      </c>
      <c r="U7" s="53"/>
      <c r="V7" s="53"/>
      <c r="W7" s="53"/>
      <c r="X7" s="53"/>
      <c r="Y7" s="53"/>
    </row>
    <row r="8" ht="18.75" spans="1:27">
      <c r="A8" s="26" t="s">
        <v>36</v>
      </c>
      <c r="B8" s="39">
        <v>320</v>
      </c>
      <c r="C8" s="40">
        <v>309.34</v>
      </c>
      <c r="D8" s="41"/>
      <c r="E8" s="41"/>
      <c r="F8" s="41"/>
      <c r="G8" s="41"/>
      <c r="H8" s="41"/>
      <c r="I8" s="41"/>
      <c r="J8" s="41"/>
      <c r="K8" s="28">
        <v>601.39</v>
      </c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7"/>
    </row>
    <row r="9" ht="18.75" spans="1:27">
      <c r="A9" s="26" t="s">
        <v>37</v>
      </c>
      <c r="B9" s="39" t="s">
        <v>38</v>
      </c>
      <c r="C9" s="28" t="s">
        <v>39</v>
      </c>
      <c r="D9" s="29"/>
      <c r="E9" s="29"/>
      <c r="F9" s="29"/>
      <c r="G9" s="29"/>
      <c r="H9" s="29"/>
      <c r="I9" s="29"/>
      <c r="J9" s="27"/>
      <c r="K9" s="54" t="s">
        <v>40</v>
      </c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</row>
    <row r="10" ht="22.5" spans="1:27">
      <c r="A10" s="26" t="s">
        <v>41</v>
      </c>
      <c r="B10" s="42">
        <v>1230.73</v>
      </c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56"/>
    </row>
    <row r="11" ht="18.75" spans="1:27">
      <c r="A11" s="44" t="s">
        <v>42</v>
      </c>
      <c r="B11" s="45" t="s">
        <v>61</v>
      </c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57"/>
    </row>
    <row r="12" ht="18.75" spans="1:27">
      <c r="A12" s="47"/>
      <c r="B12" s="45" t="s">
        <v>44</v>
      </c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57"/>
    </row>
    <row r="13" ht="18.75" spans="1:27">
      <c r="A13" s="48"/>
      <c r="B13" s="45" t="s">
        <v>62</v>
      </c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57"/>
    </row>
  </sheetData>
  <mergeCells count="15">
    <mergeCell ref="A1:AA1"/>
    <mergeCell ref="C2:J2"/>
    <mergeCell ref="K2:AA2"/>
    <mergeCell ref="K7:S7"/>
    <mergeCell ref="T7:Y7"/>
    <mergeCell ref="C8:J8"/>
    <mergeCell ref="K8:AA8"/>
    <mergeCell ref="C9:J9"/>
    <mergeCell ref="K9:AA9"/>
    <mergeCell ref="B10:AA10"/>
    <mergeCell ref="B11:AA11"/>
    <mergeCell ref="B12:AA12"/>
    <mergeCell ref="B13:AA13"/>
    <mergeCell ref="A2:A3"/>
    <mergeCell ref="A11:A13"/>
  </mergeCells>
  <pageMargins left="0.700694444444445" right="0.700694444444445" top="0.751388888888889" bottom="0.751388888888889" header="0.297916666666667" footer="0.297916666666667"/>
  <pageSetup paperSize="9" scale="54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6"/>
  <sheetViews>
    <sheetView tabSelected="1" workbookViewId="0">
      <selection activeCell="B3" sqref="B3"/>
    </sheetView>
  </sheetViews>
  <sheetFormatPr defaultColWidth="9" defaultRowHeight="13.5"/>
  <cols>
    <col min="1" max="1" width="15.125" customWidth="1"/>
    <col min="2" max="2" width="7" customWidth="1"/>
    <col min="3" max="3" width="9.125" customWidth="1"/>
    <col min="4" max="4" width="6.875" customWidth="1"/>
    <col min="5" max="5" width="7.625" customWidth="1"/>
    <col min="6" max="6" width="6.5" customWidth="1"/>
    <col min="7" max="7" width="8.125" customWidth="1"/>
    <col min="8" max="8" width="8" customWidth="1"/>
    <col min="9" max="9" width="8.875" customWidth="1"/>
    <col min="10" max="10" width="11.125" customWidth="1"/>
    <col min="11" max="11" width="9.25" customWidth="1"/>
  </cols>
  <sheetData>
    <row r="1" ht="20.25" spans="1:1">
      <c r="A1" s="4" t="s">
        <v>63</v>
      </c>
    </row>
    <row r="2" ht="27" spans="1:10">
      <c r="A2" s="5" t="s">
        <v>64</v>
      </c>
      <c r="B2" s="5"/>
      <c r="C2" s="5"/>
      <c r="D2" s="5"/>
      <c r="E2" s="5"/>
      <c r="F2" s="5"/>
      <c r="G2" s="5"/>
      <c r="H2" s="5"/>
      <c r="I2" s="5"/>
      <c r="J2" s="22"/>
    </row>
    <row r="3" s="1" customFormat="1" ht="31.5" spans="4:10">
      <c r="D3" s="6"/>
      <c r="E3" s="6"/>
      <c r="F3" s="7"/>
      <c r="G3" s="7"/>
      <c r="H3" s="8">
        <v>44497</v>
      </c>
      <c r="I3" s="23"/>
      <c r="J3" s="23"/>
    </row>
    <row r="4" ht="43.5" customHeight="1" spans="1:10">
      <c r="A4" s="9" t="s">
        <v>1</v>
      </c>
      <c r="B4" s="9" t="s">
        <v>65</v>
      </c>
      <c r="C4" s="9" t="s">
        <v>66</v>
      </c>
      <c r="D4" s="9" t="s">
        <v>67</v>
      </c>
      <c r="E4" s="9" t="s">
        <v>68</v>
      </c>
      <c r="F4" s="10" t="s">
        <v>69</v>
      </c>
      <c r="G4" s="10" t="s">
        <v>70</v>
      </c>
      <c r="H4" s="11" t="s">
        <v>71</v>
      </c>
      <c r="I4" s="24" t="s">
        <v>72</v>
      </c>
      <c r="J4" s="10" t="s">
        <v>73</v>
      </c>
    </row>
    <row r="5" ht="27.75" customHeight="1" spans="1:10">
      <c r="A5" s="12" t="s">
        <v>74</v>
      </c>
      <c r="B5" s="13" t="s">
        <v>75</v>
      </c>
      <c r="C5" s="12">
        <v>900</v>
      </c>
      <c r="D5" s="14">
        <v>300</v>
      </c>
      <c r="E5" s="14">
        <f>C5-D5</f>
        <v>600</v>
      </c>
      <c r="F5" s="15">
        <v>2400</v>
      </c>
      <c r="G5" s="15">
        <f>E5*F5</f>
        <v>1440000</v>
      </c>
      <c r="H5" s="12">
        <v>390</v>
      </c>
      <c r="I5" s="14">
        <v>100</v>
      </c>
      <c r="J5" s="15">
        <f>I5*F5</f>
        <v>240000</v>
      </c>
    </row>
    <row r="6" s="2" customFormat="1" ht="27.75" customHeight="1" spans="1:10">
      <c r="A6" s="16" t="s">
        <v>76</v>
      </c>
      <c r="B6" s="17" t="s">
        <v>77</v>
      </c>
      <c r="C6" s="16">
        <v>900</v>
      </c>
      <c r="D6" s="17">
        <v>900</v>
      </c>
      <c r="E6" s="17">
        <f>C6-D6</f>
        <v>0</v>
      </c>
      <c r="F6" s="18"/>
      <c r="G6" s="18">
        <f t="shared" ref="G6:G25" si="0">E6*F6</f>
        <v>0</v>
      </c>
      <c r="H6" s="16">
        <v>400</v>
      </c>
      <c r="I6" s="18" t="s">
        <v>78</v>
      </c>
      <c r="J6" s="18">
        <v>0</v>
      </c>
    </row>
    <row r="7" s="2" customFormat="1" ht="27.75" customHeight="1" spans="1:10">
      <c r="A7" s="16" t="s">
        <v>79</v>
      </c>
      <c r="B7" s="17" t="s">
        <v>80</v>
      </c>
      <c r="C7" s="16">
        <v>900</v>
      </c>
      <c r="D7" s="17">
        <v>900</v>
      </c>
      <c r="E7" s="17">
        <f>C7-D7</f>
        <v>0</v>
      </c>
      <c r="F7" s="18"/>
      <c r="G7" s="18">
        <f t="shared" si="0"/>
        <v>0</v>
      </c>
      <c r="H7" s="16">
        <v>400</v>
      </c>
      <c r="I7" s="18" t="s">
        <v>78</v>
      </c>
      <c r="J7" s="18">
        <v>0</v>
      </c>
    </row>
    <row r="8" s="3" customFormat="1" ht="27.75" customHeight="1" spans="1:10">
      <c r="A8" s="11" t="s">
        <v>81</v>
      </c>
      <c r="B8" s="19" t="s">
        <v>82</v>
      </c>
      <c r="C8" s="11">
        <v>20000</v>
      </c>
      <c r="D8" s="11"/>
      <c r="E8" s="19">
        <v>20000</v>
      </c>
      <c r="F8" s="19">
        <v>0.2</v>
      </c>
      <c r="G8" s="20">
        <f t="shared" si="0"/>
        <v>4000</v>
      </c>
      <c r="H8" s="11">
        <v>5000</v>
      </c>
      <c r="I8" s="19">
        <v>5000</v>
      </c>
      <c r="J8" s="20">
        <f t="shared" ref="J8:J25" si="1">I8*F8</f>
        <v>1000</v>
      </c>
    </row>
    <row r="9" ht="27.75" customHeight="1" spans="1:10">
      <c r="A9" s="12" t="s">
        <v>83</v>
      </c>
      <c r="B9" s="13" t="s">
        <v>84</v>
      </c>
      <c r="C9" s="12">
        <v>2000</v>
      </c>
      <c r="D9" s="12"/>
      <c r="E9" s="14">
        <v>2000</v>
      </c>
      <c r="F9" s="14">
        <v>1</v>
      </c>
      <c r="G9" s="15">
        <f t="shared" si="0"/>
        <v>2000</v>
      </c>
      <c r="H9" s="12">
        <v>800</v>
      </c>
      <c r="I9" s="14">
        <v>800</v>
      </c>
      <c r="J9" s="15">
        <f t="shared" si="1"/>
        <v>800</v>
      </c>
    </row>
    <row r="10" ht="27.75" customHeight="1" spans="1:10">
      <c r="A10" s="12" t="s">
        <v>85</v>
      </c>
      <c r="B10" s="13" t="s">
        <v>75</v>
      </c>
      <c r="C10" s="12">
        <v>900</v>
      </c>
      <c r="D10" s="12"/>
      <c r="E10" s="14">
        <v>900</v>
      </c>
      <c r="F10" s="14">
        <v>15</v>
      </c>
      <c r="G10" s="15">
        <f t="shared" si="0"/>
        <v>13500</v>
      </c>
      <c r="H10" s="12">
        <v>400</v>
      </c>
      <c r="I10" s="14">
        <v>400</v>
      </c>
      <c r="J10" s="15">
        <f t="shared" si="1"/>
        <v>6000</v>
      </c>
    </row>
    <row r="11" ht="27.75" customHeight="1" spans="1:10">
      <c r="A11" s="12" t="s">
        <v>86</v>
      </c>
      <c r="B11" s="13" t="s">
        <v>75</v>
      </c>
      <c r="C11" s="12">
        <v>9000</v>
      </c>
      <c r="D11" s="12"/>
      <c r="E11" s="14">
        <v>90000</v>
      </c>
      <c r="F11" s="14">
        <v>0.4</v>
      </c>
      <c r="G11" s="15">
        <f t="shared" si="0"/>
        <v>36000</v>
      </c>
      <c r="H11" s="12">
        <v>4000</v>
      </c>
      <c r="I11" s="14">
        <v>4000</v>
      </c>
      <c r="J11" s="15">
        <f t="shared" si="1"/>
        <v>1600</v>
      </c>
    </row>
    <row r="12" ht="27.75" customHeight="1" spans="1:10">
      <c r="A12" s="12" t="s">
        <v>87</v>
      </c>
      <c r="B12" s="13" t="s">
        <v>75</v>
      </c>
      <c r="C12" s="12">
        <v>9000</v>
      </c>
      <c r="D12" s="12"/>
      <c r="E12" s="14">
        <v>9000</v>
      </c>
      <c r="F12" s="14">
        <v>0.04</v>
      </c>
      <c r="G12" s="15">
        <f t="shared" si="0"/>
        <v>360</v>
      </c>
      <c r="H12" s="12">
        <v>4000</v>
      </c>
      <c r="I12" s="14">
        <v>4000</v>
      </c>
      <c r="J12" s="15">
        <f t="shared" si="1"/>
        <v>160</v>
      </c>
    </row>
    <row r="13" ht="27.75" customHeight="1" spans="1:10">
      <c r="A13" s="12" t="s">
        <v>88</v>
      </c>
      <c r="B13" s="13" t="s">
        <v>84</v>
      </c>
      <c r="C13" s="12">
        <v>2000</v>
      </c>
      <c r="D13" s="12"/>
      <c r="E13" s="14">
        <v>2000</v>
      </c>
      <c r="F13" s="14">
        <v>1</v>
      </c>
      <c r="G13" s="15">
        <f t="shared" si="0"/>
        <v>2000</v>
      </c>
      <c r="H13" s="12">
        <v>800</v>
      </c>
      <c r="I13" s="14">
        <v>800</v>
      </c>
      <c r="J13" s="15">
        <f t="shared" si="1"/>
        <v>800</v>
      </c>
    </row>
    <row r="14" ht="27.75" customHeight="1" spans="1:10">
      <c r="A14" s="12" t="s">
        <v>89</v>
      </c>
      <c r="B14" s="13" t="s">
        <v>75</v>
      </c>
      <c r="C14" s="12">
        <v>25000</v>
      </c>
      <c r="D14" s="12"/>
      <c r="E14" s="14">
        <v>25000</v>
      </c>
      <c r="F14" s="14">
        <v>8.5</v>
      </c>
      <c r="G14" s="15">
        <f t="shared" si="0"/>
        <v>212500</v>
      </c>
      <c r="H14" s="12">
        <v>10000</v>
      </c>
      <c r="I14" s="14">
        <v>10000</v>
      </c>
      <c r="J14" s="15">
        <f t="shared" si="1"/>
        <v>85000</v>
      </c>
    </row>
    <row r="15" ht="27.75" customHeight="1" spans="1:10">
      <c r="A15" s="12" t="s">
        <v>90</v>
      </c>
      <c r="B15" s="13" t="s">
        <v>75</v>
      </c>
      <c r="C15" s="12">
        <v>900</v>
      </c>
      <c r="D15" s="12"/>
      <c r="E15" s="12">
        <v>900</v>
      </c>
      <c r="F15" s="14">
        <v>15</v>
      </c>
      <c r="G15" s="15">
        <f t="shared" si="0"/>
        <v>13500</v>
      </c>
      <c r="H15" s="12">
        <v>400</v>
      </c>
      <c r="I15" s="14">
        <v>400</v>
      </c>
      <c r="J15" s="15">
        <f t="shared" si="1"/>
        <v>6000</v>
      </c>
    </row>
    <row r="16" ht="27.75" customHeight="1" spans="1:10">
      <c r="A16" s="12" t="s">
        <v>91</v>
      </c>
      <c r="B16" s="13" t="s">
        <v>75</v>
      </c>
      <c r="C16" s="12">
        <v>900</v>
      </c>
      <c r="D16" s="12"/>
      <c r="E16" s="12">
        <v>900</v>
      </c>
      <c r="F16" s="14">
        <v>18</v>
      </c>
      <c r="G16" s="15">
        <f t="shared" si="0"/>
        <v>16200</v>
      </c>
      <c r="H16" s="12">
        <v>400</v>
      </c>
      <c r="I16" s="14">
        <v>400</v>
      </c>
      <c r="J16" s="15">
        <f t="shared" si="1"/>
        <v>7200</v>
      </c>
    </row>
    <row r="17" ht="27.75" customHeight="1" spans="1:10">
      <c r="A17" s="12" t="s">
        <v>92</v>
      </c>
      <c r="B17" s="13" t="s">
        <v>93</v>
      </c>
      <c r="C17" s="12">
        <v>4500</v>
      </c>
      <c r="D17" s="12"/>
      <c r="E17" s="12">
        <v>4500</v>
      </c>
      <c r="F17" s="14">
        <v>2</v>
      </c>
      <c r="G17" s="15">
        <f t="shared" si="0"/>
        <v>9000</v>
      </c>
      <c r="H17" s="12">
        <v>2000</v>
      </c>
      <c r="I17" s="14">
        <v>2000</v>
      </c>
      <c r="J17" s="15">
        <f t="shared" si="1"/>
        <v>4000</v>
      </c>
    </row>
    <row r="18" ht="27.75" customHeight="1" spans="1:10">
      <c r="A18" s="12" t="s">
        <v>94</v>
      </c>
      <c r="B18" s="13" t="s">
        <v>75</v>
      </c>
      <c r="C18" s="12">
        <v>900</v>
      </c>
      <c r="D18" s="12"/>
      <c r="E18" s="12">
        <v>900</v>
      </c>
      <c r="F18" s="14">
        <v>15</v>
      </c>
      <c r="G18" s="15">
        <f t="shared" si="0"/>
        <v>13500</v>
      </c>
      <c r="H18" s="12">
        <v>400</v>
      </c>
      <c r="I18" s="14">
        <v>400</v>
      </c>
      <c r="J18" s="15">
        <f t="shared" si="1"/>
        <v>6000</v>
      </c>
    </row>
    <row r="19" ht="27.75" customHeight="1" spans="1:10">
      <c r="A19" s="11" t="s">
        <v>95</v>
      </c>
      <c r="B19" s="13" t="s">
        <v>96</v>
      </c>
      <c r="C19" s="14">
        <v>40000</v>
      </c>
      <c r="D19" s="14"/>
      <c r="E19" s="14">
        <v>40000</v>
      </c>
      <c r="F19" s="14">
        <v>8</v>
      </c>
      <c r="G19" s="15">
        <f t="shared" si="0"/>
        <v>320000</v>
      </c>
      <c r="H19" s="14">
        <v>3000</v>
      </c>
      <c r="I19" s="14">
        <v>3000</v>
      </c>
      <c r="J19" s="15">
        <f t="shared" si="1"/>
        <v>24000</v>
      </c>
    </row>
    <row r="20" ht="27.75" customHeight="1" spans="1:10">
      <c r="A20" s="21" t="s">
        <v>8</v>
      </c>
      <c r="B20" s="13" t="s">
        <v>75</v>
      </c>
      <c r="C20" s="14">
        <v>1100</v>
      </c>
      <c r="D20" s="14"/>
      <c r="E20" s="14">
        <v>1100</v>
      </c>
      <c r="F20" s="14">
        <v>50</v>
      </c>
      <c r="G20" s="15">
        <f t="shared" si="0"/>
        <v>55000</v>
      </c>
      <c r="H20" s="14">
        <v>450</v>
      </c>
      <c r="I20" s="14">
        <v>450</v>
      </c>
      <c r="J20" s="15">
        <f t="shared" si="1"/>
        <v>22500</v>
      </c>
    </row>
    <row r="21" ht="27.75" customHeight="1" spans="1:10">
      <c r="A21" s="21" t="s">
        <v>97</v>
      </c>
      <c r="B21" s="13" t="s">
        <v>75</v>
      </c>
      <c r="C21" s="14">
        <v>900</v>
      </c>
      <c r="D21" s="14"/>
      <c r="E21" s="14">
        <v>900</v>
      </c>
      <c r="F21" s="14">
        <v>40</v>
      </c>
      <c r="G21" s="15">
        <f t="shared" si="0"/>
        <v>36000</v>
      </c>
      <c r="H21" s="14">
        <v>390</v>
      </c>
      <c r="I21" s="14">
        <v>390</v>
      </c>
      <c r="J21" s="15">
        <f t="shared" si="1"/>
        <v>15600</v>
      </c>
    </row>
    <row r="22" ht="27.75" customHeight="1" spans="1:10">
      <c r="A22" s="21" t="s">
        <v>10</v>
      </c>
      <c r="B22" s="13" t="s">
        <v>75</v>
      </c>
      <c r="C22" s="14">
        <v>900</v>
      </c>
      <c r="D22" s="14"/>
      <c r="E22" s="14">
        <v>900</v>
      </c>
      <c r="F22" s="14">
        <v>80</v>
      </c>
      <c r="G22" s="15">
        <f t="shared" si="0"/>
        <v>72000</v>
      </c>
      <c r="H22" s="14">
        <v>330</v>
      </c>
      <c r="I22" s="14">
        <v>330</v>
      </c>
      <c r="J22" s="15">
        <f t="shared" si="1"/>
        <v>26400</v>
      </c>
    </row>
    <row r="23" ht="27.75" customHeight="1" spans="1:10">
      <c r="A23" s="21" t="s">
        <v>11</v>
      </c>
      <c r="B23" s="13" t="s">
        <v>96</v>
      </c>
      <c r="C23" s="14">
        <v>70000</v>
      </c>
      <c r="D23" s="14"/>
      <c r="E23" s="14">
        <v>70000</v>
      </c>
      <c r="F23" s="14">
        <v>0.5</v>
      </c>
      <c r="G23" s="15">
        <f t="shared" si="0"/>
        <v>35000</v>
      </c>
      <c r="H23" s="14">
        <v>27100</v>
      </c>
      <c r="I23" s="14">
        <v>27100</v>
      </c>
      <c r="J23" s="15">
        <f t="shared" si="1"/>
        <v>13550</v>
      </c>
    </row>
    <row r="24" ht="27.75" customHeight="1" spans="1:10">
      <c r="A24" s="21" t="s">
        <v>12</v>
      </c>
      <c r="B24" s="13" t="s">
        <v>75</v>
      </c>
      <c r="C24" s="14">
        <v>525</v>
      </c>
      <c r="D24" s="14"/>
      <c r="E24" s="14">
        <v>525</v>
      </c>
      <c r="F24" s="14">
        <v>150</v>
      </c>
      <c r="G24" s="15">
        <f t="shared" si="0"/>
        <v>78750</v>
      </c>
      <c r="H24" s="14">
        <v>60</v>
      </c>
      <c r="I24" s="14">
        <v>60</v>
      </c>
      <c r="J24" s="15">
        <f t="shared" si="1"/>
        <v>9000</v>
      </c>
    </row>
    <row r="25" ht="27.75" customHeight="1" spans="1:10">
      <c r="A25" s="21" t="s">
        <v>13</v>
      </c>
      <c r="B25" s="13" t="s">
        <v>75</v>
      </c>
      <c r="C25" s="14">
        <v>21800</v>
      </c>
      <c r="D25" s="14"/>
      <c r="E25" s="14">
        <v>21800</v>
      </c>
      <c r="F25" s="14">
        <v>10</v>
      </c>
      <c r="G25" s="15">
        <f t="shared" si="0"/>
        <v>218000</v>
      </c>
      <c r="H25" s="14">
        <v>6500</v>
      </c>
      <c r="I25" s="14">
        <v>6500</v>
      </c>
      <c r="J25" s="15">
        <f t="shared" si="1"/>
        <v>65000</v>
      </c>
    </row>
    <row r="26" ht="23.25" customHeight="1" spans="1:10">
      <c r="A26" s="21" t="s">
        <v>98</v>
      </c>
      <c r="B26" s="15"/>
      <c r="C26" s="15">
        <f>SUM(C5:C25)</f>
        <v>213025</v>
      </c>
      <c r="D26" s="15"/>
      <c r="E26" s="15"/>
      <c r="F26" s="15"/>
      <c r="G26" s="15">
        <f>SUM(G5:G25)</f>
        <v>2577310</v>
      </c>
      <c r="H26" s="15"/>
      <c r="I26" s="15"/>
      <c r="J26" s="15">
        <f>SUM(J8:J25)</f>
        <v>294610</v>
      </c>
    </row>
  </sheetData>
  <mergeCells count="1">
    <mergeCell ref="H3:J3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所需物资</vt:lpstr>
      <vt:lpstr>缺口物资</vt:lpstr>
      <vt:lpstr>全旗物资</vt:lpstr>
      <vt:lpstr>应急管理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xb21cn</dc:creator>
  <cp:lastModifiedBy>Administrator</cp:lastModifiedBy>
  <dcterms:created xsi:type="dcterms:W3CDTF">2021-09-29T07:10:00Z</dcterms:created>
  <cp:lastPrinted>2021-10-28T08:16:00Z</cp:lastPrinted>
  <dcterms:modified xsi:type="dcterms:W3CDTF">2021-10-28T08:36:14Z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BC36A24A87E14FFF9AD263AFBA7F1AE6</vt:lpwstr>
  </property>
  <property fmtid="{D5CDD505-2E9C-101B-9397-08002B2CF9AE}" pid="3" name="KSOProductBuildVer">
    <vt:lpwstr>2052-10.1.0.7346</vt:lpwstr>
  </property>
</Properties>
</file>