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" sheetId="1" r:id="rId1"/>
  </sheets>
  <definedNames>
    <definedName name="_xlnm.Print_Titles" localSheetId="0">Sheet!$1:7</definedName>
  </definedNames>
  <calcPr calcId="144525"/>
</workbook>
</file>

<file path=xl/sharedStrings.xml><?xml version="1.0" encoding="utf-8"?>
<sst xmlns="http://schemas.openxmlformats.org/spreadsheetml/2006/main" count="2551" uniqueCount="1912">
  <si>
    <t>耕地地力保护补贴发放清册</t>
  </si>
  <si>
    <t>行政区划：</t>
  </si>
  <si>
    <t xml:space="preserve">  明仁苏木.四合福村.一组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</si>
  <si>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</si>
  <si>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</si>
  <si>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</si>
  <si>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</si>
  <si>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</si>
  <si>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</si>
  <si>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</si>
  <si>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</si>
  <si>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</si>
  <si>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</si>
  <si>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</si>
  <si>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</si>
  <si>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</si>
  <si>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</si>
  <si>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</si>
  <si>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</si>
  <si>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</si>
  <si>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</si>
  <si>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</si>
  <si>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</si>
  <si>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</si>
  <si>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</si>
  <si>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</si>
  <si>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1505251103010158</t>
  </si>
  <si>
    <t>刘万成</t>
  </si>
  <si>
    <t>d8daa84e88ad4b8b93f8f73e9a83d662</t>
  </si>
  <si>
    <t>5742c8fdcff311ddb504e16feb5bfbfe_2</t>
  </si>
  <si>
    <t>5742c8fecff311ddb504e16feb5bfbfe</t>
  </si>
  <si>
    <t>152326194405227119</t>
  </si>
  <si>
    <t>1505251103010052</t>
  </si>
  <si>
    <t>高发</t>
  </si>
  <si>
    <t>c70ea34f042d4badae43e37e887de3df</t>
  </si>
  <si>
    <t>e8c64e86cf2611ddb504e16feb5bfbfe_2</t>
  </si>
  <si>
    <t>e8c64e87cf2611ddb504e16feb5bfbfe</t>
  </si>
  <si>
    <t>152326196212117115</t>
  </si>
  <si>
    <t>1505251103010113</t>
  </si>
  <si>
    <t>包春</t>
  </si>
  <si>
    <t>8c62f2dfbfe44d29b4dcf1502e01cf8e</t>
  </si>
  <si>
    <t>8a2b43b8cfc911ddb504e16feb5bfbfe_2</t>
  </si>
  <si>
    <t>8a2b43b9cfc911ddb504e16feb5bfbfe</t>
  </si>
  <si>
    <t>15232619540215713X</t>
  </si>
  <si>
    <t>1505251103010032</t>
  </si>
  <si>
    <t>郝树辉</t>
  </si>
  <si>
    <t>0ba21891979a4f238ca1ee330c0c7960</t>
  </si>
  <si>
    <t>d784a058ce8811ddb504e16feb5bfbfe_2</t>
  </si>
  <si>
    <t>d784a059ce8811ddb504e16feb5bfbfe</t>
  </si>
  <si>
    <t>152326197402037110</t>
  </si>
  <si>
    <t>1505251103010057</t>
  </si>
  <si>
    <t>张忠喜</t>
  </si>
  <si>
    <t>0542bd7a7ae84b12b21266bd5ec33c9e</t>
  </si>
  <si>
    <t>0acdc16ecf2c11ddb504e16feb5bfbfe_2</t>
  </si>
  <si>
    <t>0acdc16fcf2c11ddb504e16feb5bfbfe</t>
  </si>
  <si>
    <t>152326196603047150</t>
  </si>
  <si>
    <t>1505251103010160</t>
  </si>
  <si>
    <t>杨立明</t>
  </si>
  <si>
    <t>839a61c0b4db4b9bac7f36eb6967484a</t>
  </si>
  <si>
    <t>67502c57cff411ddb504e16feb5bfbfe_2</t>
  </si>
  <si>
    <t>67502c58cff411ddb504e16feb5bfbfe</t>
  </si>
  <si>
    <t>152326196511187113</t>
  </si>
  <si>
    <t>杨玉祥</t>
  </si>
  <si>
    <t>152326198812137135</t>
  </si>
  <si>
    <t>1505251103010037</t>
  </si>
  <si>
    <t>马永武</t>
  </si>
  <si>
    <t>d7ca506ba59c4adb9e7ef754d16ab13a</t>
  </si>
  <si>
    <t>406e139acf0311ddb504e16feb5bfbfe_2</t>
  </si>
  <si>
    <t>406e139bcf0311ddb504e16feb5bfbfe</t>
  </si>
  <si>
    <t>15232619710210713X</t>
  </si>
  <si>
    <t>1505251103010237</t>
  </si>
  <si>
    <t>张贵杰</t>
  </si>
  <si>
    <t>b5ac43401ee24c26b092f2e61a505fd9</t>
  </si>
  <si>
    <t>b3b6a637d22411ddb504e16feb5bfbfe_2</t>
  </si>
  <si>
    <t>b3b6a638d22411ddb504e16feb5bfbfe</t>
  </si>
  <si>
    <t>152326196307027139</t>
  </si>
  <si>
    <t>1505251103010250</t>
  </si>
  <si>
    <t>赵红伟</t>
  </si>
  <si>
    <t>a9da038cfc8844d0a4ebc474e1c6c276</t>
  </si>
  <si>
    <t>ffc7ead1d23e11ddb504e16feb5bfbfe_2</t>
  </si>
  <si>
    <t>ffc7ead2d23e11ddb504e16feb5bfbfe</t>
  </si>
  <si>
    <t>152326197002177114</t>
  </si>
  <si>
    <t>1505251103010013</t>
  </si>
  <si>
    <t>王艳奎</t>
  </si>
  <si>
    <t>b7600b81af094c3bb9bd63b8964030ad</t>
  </si>
  <si>
    <t>fa93618cce6e11ddb504e16feb5bfbfe_2</t>
  </si>
  <si>
    <t>fa93618dce6e11ddb504e16feb5bfbfe</t>
  </si>
  <si>
    <t>152326197105117114</t>
  </si>
  <si>
    <t>1505251103010260</t>
  </si>
  <si>
    <t>朱喜</t>
  </si>
  <si>
    <t>5dec33e1f8ca4a869a6363fba1a9ca16</t>
  </si>
  <si>
    <t>df90beadd24e11ddb504e16feb5bfbfe_2</t>
  </si>
  <si>
    <t>df90beaed24e11ddb504e16feb5bfbfe</t>
  </si>
  <si>
    <t>15232619730310711X</t>
  </si>
  <si>
    <t>1505251103010025</t>
  </si>
  <si>
    <t>李平义</t>
  </si>
  <si>
    <t>5c2cc6430ca54b60af426ead7fbe2117</t>
  </si>
  <si>
    <t>849c2ecdce7b11ddb504e16feb5bfbfe_2</t>
  </si>
  <si>
    <t>849c2ecece7b11ddb504e16feb5bfbfe</t>
  </si>
  <si>
    <t>152326196208067119</t>
  </si>
  <si>
    <t>1505251103010102</t>
  </si>
  <si>
    <t>张士有</t>
  </si>
  <si>
    <t>dc349b438dc2464a9b93896f5718f1f5</t>
  </si>
  <si>
    <t>b8e0c9cbcfc111ddb504e16feb5bfbfe_2</t>
  </si>
  <si>
    <t>b8e0c9cccfc111ddb504e16feb5bfbfe</t>
  </si>
  <si>
    <t>152326195403207119</t>
  </si>
  <si>
    <t>1505251103010199</t>
  </si>
  <si>
    <t>齐福财</t>
  </si>
  <si>
    <t>4acba8daf66342b6aadf9c841a1b875d</t>
  </si>
  <si>
    <t>6f116184d0b911ddb504e16feb5bfbfe_2</t>
  </si>
  <si>
    <t>6f116185d0b911ddb504e16feb5bfbfe</t>
  </si>
  <si>
    <t>152326197305067131</t>
  </si>
  <si>
    <t>1505251103010193</t>
  </si>
  <si>
    <t>马永国</t>
  </si>
  <si>
    <t>eca0018d77c342af890a1c5f62a029c4</t>
  </si>
  <si>
    <t>6ae60b79d0b211ddb504e16feb5bfbfe_2</t>
  </si>
  <si>
    <t>6ae60b7ad0b211ddb504e16feb5bfbfe</t>
  </si>
  <si>
    <t>15232619740102713X</t>
  </si>
  <si>
    <t>1505251103010293</t>
  </si>
  <si>
    <t>张忠华</t>
  </si>
  <si>
    <t>540811f6cd784f2b9252ee42bc399fef</t>
  </si>
  <si>
    <t>0b70bb87d30411ddb504e16feb5bfbfe_2</t>
  </si>
  <si>
    <t>0b70bb88d30411ddb504e16feb5bfbfe</t>
  </si>
  <si>
    <t>152326197009257176</t>
  </si>
  <si>
    <t>1505251103010042</t>
  </si>
  <si>
    <t>张志军</t>
  </si>
  <si>
    <t>dcd4756b44e143af8bcaa21ed7899fd2</t>
  </si>
  <si>
    <t>556e9081cf0811ddb504e16feb5bfbfe_2</t>
  </si>
  <si>
    <t>556e9082cf0811ddb504e16feb5bfbfe</t>
  </si>
  <si>
    <t>152326196705037113</t>
  </si>
  <si>
    <t>1505251103010307</t>
  </si>
  <si>
    <t>崔清华</t>
  </si>
  <si>
    <t>5056365d40944c508d7be2b5ee0632ad</t>
  </si>
  <si>
    <t>3d867d60d33e11ddb504e16feb5bfbfe_2</t>
  </si>
  <si>
    <t>3d867d61d33e11ddb504e16feb5bfbfe</t>
  </si>
  <si>
    <t>152326196611127134</t>
  </si>
  <si>
    <t>1505251103010162</t>
  </si>
  <si>
    <t>董国军</t>
  </si>
  <si>
    <t>fc3c7d2af1b54149afe07eb2fc037a85</t>
  </si>
  <si>
    <t>b337f9facff511ddb504e16feb5bfbfe_2</t>
  </si>
  <si>
    <t>b337f9fbcff511ddb504e16feb5bfbfe</t>
  </si>
  <si>
    <t>152326197408037111</t>
  </si>
  <si>
    <t>1505251103010100</t>
  </si>
  <si>
    <t>路国云</t>
  </si>
  <si>
    <t>17f1aba97e51498db1ef6035971632be</t>
  </si>
  <si>
    <t>db0cae86cfbe11ddb504e16feb5bfbfe_2</t>
  </si>
  <si>
    <t>db0cae87cfbe11ddb504e16feb5bfbfe</t>
  </si>
  <si>
    <t>152326193510257112</t>
  </si>
  <si>
    <t>刘殿喜</t>
  </si>
  <si>
    <t>15232619431103712X</t>
  </si>
  <si>
    <t>1505251103010285</t>
  </si>
  <si>
    <t>于生</t>
  </si>
  <si>
    <t>cb35620d8a9846fa81fa0503450f9b79</t>
  </si>
  <si>
    <t>dbc79dddd2ec11ddb504e16feb5bfbfe_2</t>
  </si>
  <si>
    <t>dbc79dded2ec11ddb504e16feb5bfbfe</t>
  </si>
  <si>
    <t>152326195707257115</t>
  </si>
  <si>
    <t>1505251103010183</t>
  </si>
  <si>
    <t>张英华</t>
  </si>
  <si>
    <t>81167654f8574a5babdd35874ede784b</t>
  </si>
  <si>
    <t>dc394d8cd08a11ddb504e16feb5bfbfe_2</t>
  </si>
  <si>
    <t>dc394d8dd08a11ddb504e16feb5bfbfe</t>
  </si>
  <si>
    <t>15232619510625711X</t>
  </si>
  <si>
    <t>1505251103010185</t>
  </si>
  <si>
    <t>刘向红</t>
  </si>
  <si>
    <t>6316c7a0ca634e33abf555fd3006fb67</t>
  </si>
  <si>
    <t>88902644d08c11ddb504e16feb5bfbfe_2</t>
  </si>
  <si>
    <t>df0e7b5ed08c11ddb504e16feb5bfbfe</t>
  </si>
  <si>
    <t>152326197706197121</t>
  </si>
  <si>
    <t>1505251103010053</t>
  </si>
  <si>
    <t>高财</t>
  </si>
  <si>
    <t>0c914ac1456b44e8b25473993939e521</t>
  </si>
  <si>
    <t>8b13fda9cf2711ddb504e16feb5bfbfe_2</t>
  </si>
  <si>
    <t>8b13fdaacf2711ddb504e16feb5bfbfe</t>
  </si>
  <si>
    <t>152326196111107110</t>
  </si>
  <si>
    <t>1505251103010180</t>
  </si>
  <si>
    <t>张财</t>
  </si>
  <si>
    <t>0c14d1acd3e448f99857236e7749564c</t>
  </si>
  <si>
    <t>08c7a15dd00411ddb504e16feb5bfbfe_2</t>
  </si>
  <si>
    <t>08c7a15ed00411ddb504e16feb5bfbfe</t>
  </si>
  <si>
    <t>152326196107077131</t>
  </si>
  <si>
    <t>1505251103010096</t>
  </si>
  <si>
    <t>李国君</t>
  </si>
  <si>
    <t>e623fdc9c82a45b6894812c185a48859</t>
  </si>
  <si>
    <t>4b216ba2cf4411ddb504e16feb5bfbfe_2</t>
  </si>
  <si>
    <t>4b216ba3cf4411ddb504e16feb5bfbfe</t>
  </si>
  <si>
    <t>15232619720921711X</t>
  </si>
  <si>
    <t>1505251103010039</t>
  </si>
  <si>
    <t>马永志</t>
  </si>
  <si>
    <t>4c0f8b2a865945caac8d37b5ae43d8c6</t>
  </si>
  <si>
    <t>22f377c4cf0511ddb504e16feb5bfbfe_2</t>
  </si>
  <si>
    <t>22f377c5cf0511ddb504e16feb5bfbfe</t>
  </si>
  <si>
    <t>152326196505027113</t>
  </si>
  <si>
    <t>1505251103010251</t>
  </si>
  <si>
    <t>赵占奎</t>
  </si>
  <si>
    <t>53fcad91dc47484b8a090e3409f18f20</t>
  </si>
  <si>
    <t>fd56a746d23f11ddb504e16feb5bfbfe_2</t>
  </si>
  <si>
    <t>fd56a747d23f11ddb504e16feb5bfbfe</t>
  </si>
  <si>
    <t>152326194809127114</t>
  </si>
  <si>
    <t>1505251103010184</t>
  </si>
  <si>
    <t>张新</t>
  </si>
  <si>
    <t>ce3f17e3734d45f48a648f4068b2d536</t>
  </si>
  <si>
    <t>ca8cf667d08b11ddb504e16feb5bfbfe_2</t>
  </si>
  <si>
    <t>ca8cf668d08b11ddb504e16feb5bfbfe</t>
  </si>
  <si>
    <t>152326197802057110</t>
  </si>
  <si>
    <t>1505251103010090</t>
  </si>
  <si>
    <t>李玉荣</t>
  </si>
  <si>
    <t>b63e7e6038214079a120f17d73d6347e</t>
  </si>
  <si>
    <t>97e370fccf3e11ddb504e16feb5bfbfe_2</t>
  </si>
  <si>
    <t>e5f518ebcf3e11ddb504e16feb5bfbfe</t>
  </si>
  <si>
    <t>152326195411067128</t>
  </si>
  <si>
    <t>1505251103010288</t>
  </si>
  <si>
    <t>高伟</t>
  </si>
  <si>
    <t>0806cec643004af783c926a14c259755</t>
  </si>
  <si>
    <t>f97a9580d2ef11ddb504e16feb5bfbfe_2</t>
  </si>
  <si>
    <t>f97a9581d2ef11ddb504e16feb5bfbfe</t>
  </si>
  <si>
    <t>152326196910027117</t>
  </si>
  <si>
    <t>1505251103010079</t>
  </si>
  <si>
    <t>赵永成</t>
  </si>
  <si>
    <t>d2779338439548d788412e88229d116c</t>
  </si>
  <si>
    <t>c4a5bdebcf3711ddb504e16feb5bfbfe_2</t>
  </si>
  <si>
    <t>c4a5bdeccf3711ddb504e16feb5bfbfe</t>
  </si>
  <si>
    <t>152326196706077133</t>
  </si>
  <si>
    <t>1505251103010318</t>
  </si>
  <si>
    <t>张风英</t>
  </si>
  <si>
    <t>d05661b4551e4eb585773f029360cc46</t>
  </si>
  <si>
    <t>C400B6FE-2EA0-0001-CE27-1750154D96E0_2</t>
  </si>
  <si>
    <t>C400B6FE-2EA0-0001-4C7F-10D04B082BA0</t>
  </si>
  <si>
    <t>152326195709097127</t>
  </si>
  <si>
    <t>1505251103010075</t>
  </si>
  <si>
    <t>樊振喜</t>
  </si>
  <si>
    <t>d47a7bfcba924329b860615c848fd1ed</t>
  </si>
  <si>
    <t>ddbf4972cf3511ddb504e16feb5bfbfe_2</t>
  </si>
  <si>
    <t>ddbf4973cf3511ddb504e16feb5bfbfe</t>
  </si>
  <si>
    <t>152326196705217114</t>
  </si>
  <si>
    <t>1505251103010254</t>
  </si>
  <si>
    <t>张桂发</t>
  </si>
  <si>
    <t>4581e1f852984c08bb060130034fb27b</t>
  </si>
  <si>
    <t>b3ae01c9d24311ddb504e16feb5bfbfe_2</t>
  </si>
  <si>
    <t>b3ae01cad24311ddb504e16feb5bfbfe</t>
  </si>
  <si>
    <t>152326195507147114</t>
  </si>
  <si>
    <t>1505251103010126</t>
  </si>
  <si>
    <t>刘俊</t>
  </si>
  <si>
    <t>433a272eeb6c40ce917d8b0f42407014</t>
  </si>
  <si>
    <t>678f96f8cfd511ddb504e16feb5bfbfe_2</t>
  </si>
  <si>
    <t>678f96f9cfd511ddb504e16feb5bfbfe</t>
  </si>
  <si>
    <t>152326197408147134</t>
  </si>
  <si>
    <t>1505251103010015</t>
  </si>
  <si>
    <t>王淑兰</t>
  </si>
  <si>
    <t>61063a244b494d559658895c8ce77f03</t>
  </si>
  <si>
    <t>07448f95ce7211ddb504e16feb5bfbfe_2</t>
  </si>
  <si>
    <t>88e31585ce7211ddb504e16feb5bfbfe</t>
  </si>
  <si>
    <t>152326195608257128</t>
  </si>
  <si>
    <t>1505251103010230</t>
  </si>
  <si>
    <t>崔清祥</t>
  </si>
  <si>
    <t>160e5181048644fcb709a15aa95e8405</t>
  </si>
  <si>
    <t>9819f3eed19611ddb504e16feb5bfbfe_2</t>
  </si>
  <si>
    <t>9819f3efd19611ddb504e16feb5bfbfe</t>
  </si>
  <si>
    <t>152326195701227118</t>
  </si>
  <si>
    <t>1505251103010275</t>
  </si>
  <si>
    <t>吴井春</t>
  </si>
  <si>
    <t>ca02952d20ff481180cc9e6a3db88ee1</t>
  </si>
  <si>
    <t>7086e476d25e11ddb504e16feb5bfbfe_2</t>
  </si>
  <si>
    <t>7086e477d25e11ddb504e16feb5bfbfe</t>
  </si>
  <si>
    <t>152326195210187115</t>
  </si>
  <si>
    <t>1505251103010134</t>
  </si>
  <si>
    <t>王国良</t>
  </si>
  <si>
    <t>9f152f652e7540d089bd5bddd320a76b</t>
  </si>
  <si>
    <t>12581f55cfe811ddb504e16feb5bfbfe_2</t>
  </si>
  <si>
    <t>12581f56cfe811ddb504e16feb5bfbfe</t>
  </si>
  <si>
    <t>152326195604157111</t>
  </si>
  <si>
    <t>1505251103010209</t>
  </si>
  <si>
    <t>马福</t>
  </si>
  <si>
    <t>1c2d989825e943a89b1c416cf9f026ed</t>
  </si>
  <si>
    <t>5c79184cd15811ddb504e16feb5bfbfe_2</t>
  </si>
  <si>
    <t>5c79184dd15811ddb504e16feb5bfbfe</t>
  </si>
  <si>
    <t>152326194310067116</t>
  </si>
  <si>
    <t>1505251103010140</t>
  </si>
  <si>
    <t>李洪武</t>
  </si>
  <si>
    <t>35e06bacd58d4ab58db5bae052d3464a</t>
  </si>
  <si>
    <t>d38704c8cfee11ddb504e16feb5bfbfe_2</t>
  </si>
  <si>
    <t>d38704c9cfee11ddb504e16feb5bfbfe</t>
  </si>
  <si>
    <t>152326196608237113</t>
  </si>
  <si>
    <t>1505251103010241</t>
  </si>
  <si>
    <t>刘瑞</t>
  </si>
  <si>
    <t>b37335550dbb47f3bea3090f8f1c67ed</t>
  </si>
  <si>
    <t>6d328a78d22e11ddb504e16feb5bfbfe_2</t>
  </si>
  <si>
    <t>49160a8bd22f11ddb504e16feb5bfbfe</t>
  </si>
  <si>
    <t>152326197312247114</t>
  </si>
  <si>
    <t>1505251103010195</t>
  </si>
  <si>
    <t>李国臣</t>
  </si>
  <si>
    <t>8491bb2c7e9a4ec586b626761d234902</t>
  </si>
  <si>
    <t>0a0b34aed0b411ddb504e16feb5bfbfe_2</t>
  </si>
  <si>
    <t>0a0b34afd0b411ddb504e16feb5bfbfe</t>
  </si>
  <si>
    <t>152326197407157138</t>
  </si>
  <si>
    <t>1505251103010177</t>
  </si>
  <si>
    <t>田晓民</t>
  </si>
  <si>
    <t>df52267e5b2a451faf6de1a5f37f5da7</t>
  </si>
  <si>
    <t>54438abed00111ddb504e16feb5bfbfe_2</t>
  </si>
  <si>
    <t>54438abfd00111ddb504e16feb5bfbfe</t>
  </si>
  <si>
    <t>152326197312207112</t>
  </si>
  <si>
    <t>1505251103010014</t>
  </si>
  <si>
    <t>于恒义</t>
  </si>
  <si>
    <t>e7d0ea11ca4446b29964cbad825da6a3</t>
  </si>
  <si>
    <t>19d23b78ce7011ddb504e16feb5bfbfe_2</t>
  </si>
  <si>
    <t>19d23b79ce7011ddb504e16feb5bfbfe</t>
  </si>
  <si>
    <t>152326196003087116</t>
  </si>
  <si>
    <t>1505251103010328</t>
  </si>
  <si>
    <t>樊振刚</t>
  </si>
  <si>
    <t>9d776ea5b99f4ea490a0704b5b67eb12</t>
  </si>
  <si>
    <t>C400BAB0-74C0-0001-D385-40901EBB14C2_2</t>
  </si>
  <si>
    <t>C400BAB0-74C0-0001-7F67-34109C307730</t>
  </si>
  <si>
    <t>152326198003177110</t>
  </si>
  <si>
    <t>1505251103010232</t>
  </si>
  <si>
    <t>刘万华</t>
  </si>
  <si>
    <t>3baa4c5ee46a46d8ae1dc898bcaa1814</t>
  </si>
  <si>
    <t>c1bd68f9d19911ddb504e16feb5bfbfe_2</t>
  </si>
  <si>
    <t>c1bd68fad19911ddb504e16feb5bfbfe</t>
  </si>
  <si>
    <t>152326196411057119</t>
  </si>
  <si>
    <t>1505251103010197</t>
  </si>
  <si>
    <t>贾立坤</t>
  </si>
  <si>
    <t>afa2e54433324738b1691cb8b6b3026f</t>
  </si>
  <si>
    <t>2ea392a2d0b611ddb504e16feb5bfbfe_2</t>
  </si>
  <si>
    <t>2ea392a3d0b611ddb504e16feb5bfbfe</t>
  </si>
  <si>
    <t>152326197210067112</t>
  </si>
  <si>
    <t>1505251103010255</t>
  </si>
  <si>
    <t>侯作海</t>
  </si>
  <si>
    <t>569e8166e7944e5693803852d587c66d</t>
  </si>
  <si>
    <t>f4be64a2d24411ddb504e16feb5bfbfe_2</t>
  </si>
  <si>
    <t>f4be64a3d24411ddb504e16feb5bfbfe</t>
  </si>
  <si>
    <t>152326196209137131</t>
  </si>
  <si>
    <t>1505251103010223</t>
  </si>
  <si>
    <t>王洪军</t>
  </si>
  <si>
    <t>c3ec8d7bb11743fbaf10c8434dc857d9</t>
  </si>
  <si>
    <t>6dcb3a21d18a11ddb504e16feb5bfbfe_2</t>
  </si>
  <si>
    <t>6dcb3a22d18a11ddb504e16feb5bfbfe</t>
  </si>
  <si>
    <t>152326197110077110</t>
  </si>
  <si>
    <t>1505251103010201</t>
  </si>
  <si>
    <t>于国芹</t>
  </si>
  <si>
    <t>28b7a9fea2fc4207bfc8067e36b3c56a</t>
  </si>
  <si>
    <t>a5bc7333d0bd11ddb504e16feb5bfbfe_2</t>
  </si>
  <si>
    <t>0888d986d0bf11ddb504e16feb5bfbfe</t>
  </si>
  <si>
    <t>152326196210207141</t>
  </si>
  <si>
    <t>1505251103010044</t>
  </si>
  <si>
    <t>王刚</t>
  </si>
  <si>
    <t>86b291b342474814a7b4f57b3881c1d2</t>
  </si>
  <si>
    <t>08f7e888cf0a11ddb504e16feb5bfbfe_2</t>
  </si>
  <si>
    <t>08f7e889cf0a11ddb504e16feb5bfbfe</t>
  </si>
  <si>
    <t>152326197210107110</t>
  </si>
  <si>
    <t>1505251103010003</t>
  </si>
  <si>
    <t>马振宇</t>
  </si>
  <si>
    <t>ca7de94f13514b32a157341815528912</t>
  </si>
  <si>
    <t>f3a5d078ce6211ddb504e16feb5bfbfe_2</t>
  </si>
  <si>
    <t>f3a5d079ce6211ddb504e16feb5bfbfe</t>
  </si>
  <si>
    <t>152326197108187118</t>
  </si>
  <si>
    <t>1505251103010294</t>
  </si>
  <si>
    <t>蒋成</t>
  </si>
  <si>
    <t>8127af1038414921bbc8c4ab677be10a</t>
  </si>
  <si>
    <t>d1cff76dd30411ddb504e16feb5bfbfe_2</t>
  </si>
  <si>
    <t>d1cff76ed30411ddb504e16feb5bfbfe</t>
  </si>
  <si>
    <t>152326196904297110</t>
  </si>
  <si>
    <t>1505251103010311</t>
  </si>
  <si>
    <t>张国芝</t>
  </si>
  <si>
    <t>3e8111f5342d4dc0892ac15fefe5fe59</t>
  </si>
  <si>
    <t>d2c9968b0cf911de8def0ff47879fc46_2</t>
  </si>
  <si>
    <t>d2c9968c0cf911de8def0ff47879fc46</t>
  </si>
  <si>
    <t>152326196804247124</t>
  </si>
  <si>
    <t>1505251103010138</t>
  </si>
  <si>
    <t>杨玉荣</t>
  </si>
  <si>
    <t>a201bb63fd55488180e964a0c2670619</t>
  </si>
  <si>
    <t>d51bb64ecfeb11ddb504e16feb5bfbfe_2</t>
  </si>
  <si>
    <t>d51bb64fcfeb11ddb504e16feb5bfbfe</t>
  </si>
  <si>
    <t>152326195806107120</t>
  </si>
  <si>
    <t>1505251103010247</t>
  </si>
  <si>
    <t>高力</t>
  </si>
  <si>
    <t>c287438d641042e4bf97a1bf30e6a633</t>
  </si>
  <si>
    <t>5d14b66cd23911ddb504e16feb5bfbfe_2</t>
  </si>
  <si>
    <t>5d14b66dd23911ddb504e16feb5bfbfe</t>
  </si>
  <si>
    <t>15232619680624711X</t>
  </si>
  <si>
    <t>1505251103010301</t>
  </si>
  <si>
    <t>贾清</t>
  </si>
  <si>
    <t>24b28c34a9084e5ca7f5d473e5826d9d</t>
  </si>
  <si>
    <t>5d2233d7d33611ddb504e16feb5bfbfe_2</t>
  </si>
  <si>
    <t>5d2233d8d33611ddb504e16feb5bfbfe</t>
  </si>
  <si>
    <t>152326194610057112</t>
  </si>
  <si>
    <t>1505251103010105</t>
  </si>
  <si>
    <t>李万臣</t>
  </si>
  <si>
    <t>67bfab99f0d64d6984bada18da26cd34</t>
  </si>
  <si>
    <t>e354caa4cfc311ddb504e16feb5bfbfe_2</t>
  </si>
  <si>
    <t>e354caa5cfc311ddb504e16feb5bfbfe</t>
  </si>
  <si>
    <t>152326196711107114</t>
  </si>
  <si>
    <t>1505251103010186</t>
  </si>
  <si>
    <t>贾桂兰</t>
  </si>
  <si>
    <t>d829ddf24e894fd0a74d75002edd8d47</t>
  </si>
  <si>
    <t>87f8abd8d08d11ddb504e16feb5bfbfe_2</t>
  </si>
  <si>
    <t>87f8abd9d08d11ddb504e16feb5bfbfe</t>
  </si>
  <si>
    <t>152326197012037115</t>
  </si>
  <si>
    <t>蒋友</t>
  </si>
  <si>
    <t>152326194101257124</t>
  </si>
  <si>
    <t>1505251103010229</t>
  </si>
  <si>
    <t>张桂金</t>
  </si>
  <si>
    <t>7e34682c9be44ad08d69ae098b816b93</t>
  </si>
  <si>
    <t>746c6727d19011ddb504e16feb5bfbfe_2</t>
  </si>
  <si>
    <t>746c6728d19011ddb504e16feb5bfbfe</t>
  </si>
  <si>
    <t>152326195503317112</t>
  </si>
  <si>
    <t>1505251103010145</t>
  </si>
  <si>
    <t>马林</t>
  </si>
  <si>
    <t>f5951074b01c4f98a838434da46ad40a</t>
  </si>
  <si>
    <t>96b8f1b3cff611ddb504e16feb5bfbfe_2</t>
  </si>
  <si>
    <t>96b8f1b4cff611ddb504e16feb5bfbfe</t>
  </si>
  <si>
    <t>152326195208277111</t>
  </si>
  <si>
    <t>1505251103010120</t>
  </si>
  <si>
    <t>孙恩普</t>
  </si>
  <si>
    <t>604e288b2fe0488bab76146dfa8c0846</t>
  </si>
  <si>
    <t>39477638cfce11ddb504e16feb5bfbfe_2</t>
  </si>
  <si>
    <t>39477639cfce11ddb504e16feb5bfbfe</t>
  </si>
  <si>
    <t>152326193108107116</t>
  </si>
  <si>
    <t>1505251103010220</t>
  </si>
  <si>
    <t>高英</t>
  </si>
  <si>
    <t>df466612ed514f9bae9074ca4d91f09c</t>
  </si>
  <si>
    <t>dec4ea9ad18711ddb504e16feb5bfbfe_2</t>
  </si>
  <si>
    <t>dec4ea9bd18711ddb504e16feb5bfbfe</t>
  </si>
  <si>
    <t>152326196009297157</t>
  </si>
  <si>
    <t>1505251103010170</t>
  </si>
  <si>
    <t>耿秀侠</t>
  </si>
  <si>
    <t>6a6433f4ffde42dbab995b55c94cd7db</t>
  </si>
  <si>
    <t>e22c05a9cfc711ddb504e16feb5bfbfe_2</t>
  </si>
  <si>
    <t>e22c05aacfc711ddb504e16feb5bfbfe</t>
  </si>
  <si>
    <t>152326195511117129</t>
  </si>
  <si>
    <t>1505251103010077</t>
  </si>
  <si>
    <t>樊振海</t>
  </si>
  <si>
    <t>6e23c367971b4d72b1d8a78dc920c9b6</t>
  </si>
  <si>
    <t>a79b01e8cf3611ddb504e16feb5bfbfe_2</t>
  </si>
  <si>
    <t>a79b01e9cf3611ddb504e16feb5bfbfe</t>
  </si>
  <si>
    <t>152326196902237114</t>
  </si>
  <si>
    <t>1505251103010283</t>
  </si>
  <si>
    <t>崔艳军</t>
  </si>
  <si>
    <t>e5a5771700f24f50847fc4597f995517</t>
  </si>
  <si>
    <t>14c50891d2ea11ddb504e16feb5bfbfe_2</t>
  </si>
  <si>
    <t>14c50892d2ea11ddb504e16feb5bfbfe</t>
  </si>
  <si>
    <t>152326196810287114</t>
  </si>
  <si>
    <t>1505251103010228</t>
  </si>
  <si>
    <t>李志林</t>
  </si>
  <si>
    <t>b483ccddcd8447ab97b7f472f823e37a</t>
  </si>
  <si>
    <t>1f928f52d18f11ddb504e16feb5bfbfe_2</t>
  </si>
  <si>
    <t>1f928f53d18f11ddb504e16feb5bfbfe</t>
  </si>
  <si>
    <t>15232619630723711X</t>
  </si>
  <si>
    <t>1505251103010304</t>
  </si>
  <si>
    <t>唐文岭</t>
  </si>
  <si>
    <t>4b1be623119c4000914d1f13343bbacc</t>
  </si>
  <si>
    <t>1ef306ddd33a11ddb504e16feb5bfbfe_2</t>
  </si>
  <si>
    <t>1ef306ded33a11ddb504e16feb5bfbfe</t>
  </si>
  <si>
    <t>152326195401077138</t>
  </si>
  <si>
    <t>1505251103010324</t>
  </si>
  <si>
    <t>杨玉龙</t>
  </si>
  <si>
    <t>bc89dbbbbcbf424b8e0869a287a7ff21</t>
  </si>
  <si>
    <t>C400B981-E2C0-0001-39E4-4780C7601296_2</t>
  </si>
  <si>
    <t>C400B981-E2C0-0001-803A-2840D7C716C8</t>
  </si>
  <si>
    <t>152326198107077114</t>
  </si>
  <si>
    <t>1505251103010022</t>
  </si>
  <si>
    <t>李志泉</t>
  </si>
  <si>
    <t>57450b8c67e946be93c79e4742cabae6</t>
  </si>
  <si>
    <t>be5806f3ce7811ddb504e16feb5bfbfe_2</t>
  </si>
  <si>
    <t>be5806f4ce7811ddb504e16feb5bfbfe</t>
  </si>
  <si>
    <t>152326197106047111</t>
  </si>
  <si>
    <t>1505251103010098</t>
  </si>
  <si>
    <t>樊国良</t>
  </si>
  <si>
    <t>1fe17f12a74c47faa1728e2f7be75ca3</t>
  </si>
  <si>
    <t>e61d99cccf4711ddb504e16feb5bfbfe_2</t>
  </si>
  <si>
    <t>e61d99cdcf4711ddb504e16feb5bfbfe</t>
  </si>
  <si>
    <t>152326196203177116</t>
  </si>
  <si>
    <t>1505251103010268</t>
  </si>
  <si>
    <t>高军</t>
  </si>
  <si>
    <t>f99df8c1b1154c18a33a9f9559094c31</t>
  </si>
  <si>
    <t>350202c9d25511ddb504e16feb5bfbfe_2</t>
  </si>
  <si>
    <t>350202cad25511ddb504e16feb5bfbfe</t>
  </si>
  <si>
    <t>152326195710137114</t>
  </si>
  <si>
    <t>1505251103010141</t>
  </si>
  <si>
    <t>刘万祥</t>
  </si>
  <si>
    <t>5454ef744c8849e793e12dea11f5dcc9</t>
  </si>
  <si>
    <t>2478f0a5d08b11ddb504e16feb5bfbfe_2</t>
  </si>
  <si>
    <t>2478f0a6d08b11ddb504e16feb5bfbfe</t>
  </si>
  <si>
    <t>152326194905087116</t>
  </si>
  <si>
    <t>1505251103010099</t>
  </si>
  <si>
    <t>敖道华</t>
  </si>
  <si>
    <t>60adc857953748ff8e8128ffb81fc0ae</t>
  </si>
  <si>
    <t>ae9de0cacf4811ddb504e16feb5bfbfe_2</t>
  </si>
  <si>
    <t>d8819a84cf4811ddb504e16feb5bfbfe</t>
  </si>
  <si>
    <t>152326194205067149</t>
  </si>
  <si>
    <t>1505251103010224</t>
  </si>
  <si>
    <t>刘彦春</t>
  </si>
  <si>
    <t>4bc511167cda4f6590aa41c4d16ef898</t>
  </si>
  <si>
    <t>9ea4272bd18b11ddb504e16feb5bfbfe_2</t>
  </si>
  <si>
    <t>f4f551ddd18b11ddb504e16feb5bfbfe</t>
  </si>
  <si>
    <t>152326196010137118</t>
  </si>
  <si>
    <t>1505251103010189</t>
  </si>
  <si>
    <t>张桂林</t>
  </si>
  <si>
    <t>e8212f6e8b2e435e93f81edbb78785fe</t>
  </si>
  <si>
    <t>76c417d5d09511ddb504e16feb5bfbfe_2</t>
  </si>
  <si>
    <t>76c417d6d09511ddb504e16feb5bfbfe</t>
  </si>
  <si>
    <t>152326197301237113</t>
  </si>
  <si>
    <t>1505251103010051</t>
  </si>
  <si>
    <t>高有</t>
  </si>
  <si>
    <t>148e221ca33b4d8fa4f57e4b33d01795</t>
  </si>
  <si>
    <t>671facafcf1311ddb504e16feb5bfbfe_2</t>
  </si>
  <si>
    <t>671facb0cf1311ddb504e16feb5bfbfe</t>
  </si>
  <si>
    <t>152326197107017117</t>
  </si>
  <si>
    <t>1505251103010106</t>
  </si>
  <si>
    <t>李国荣</t>
  </si>
  <si>
    <t>f7bab6e0fe124bd1a30fd3bbe81a733b</t>
  </si>
  <si>
    <t>ed99774dcfc411ddb504e16feb5bfbfe_2</t>
  </si>
  <si>
    <t>19d5030fcfc511ddb504e16feb5bfbfe</t>
  </si>
  <si>
    <t>152326194906257121</t>
  </si>
  <si>
    <t>1505251103010116</t>
  </si>
  <si>
    <t>董清林</t>
  </si>
  <si>
    <t>443a0059f57b4c2f86011266c8012af7</t>
  </si>
  <si>
    <t>66842677cfcb11ddb504e16feb5bfbfe_2</t>
  </si>
  <si>
    <t>66842678cfcb11ddb504e16feb5bfbfe</t>
  </si>
  <si>
    <t>152326195701197115</t>
  </si>
  <si>
    <t>1505251103010071</t>
  </si>
  <si>
    <t>于恒臣</t>
  </si>
  <si>
    <t>e6ec06a9910744dfa315526b9a0144a7</t>
  </si>
  <si>
    <t>4585368bcf3411ddb504e16feb5bfbfe_2</t>
  </si>
  <si>
    <t>4585368ccf3411ddb504e16feb5bfbfe</t>
  </si>
  <si>
    <t>152326197103177113</t>
  </si>
  <si>
    <t>1505251103010196</t>
  </si>
  <si>
    <t>樊国福</t>
  </si>
  <si>
    <t>8522623e3d2743d1b6fec61dc1951588</t>
  </si>
  <si>
    <t>fc2a162ad0b411ddb504e16feb5bfbfe_2</t>
  </si>
  <si>
    <t>C420D592-3460-0001-3C22-AAA0F100CD70</t>
  </si>
  <si>
    <t>152326194611177116</t>
  </si>
  <si>
    <t>1505251103010058</t>
  </si>
  <si>
    <t>冯连祥</t>
  </si>
  <si>
    <t>4f1de1fae6854fd088e3f6f175de4cb8</t>
  </si>
  <si>
    <t>0d683b03cf2f11ddb504e16feb5bfbfe_2</t>
  </si>
  <si>
    <t>0d683b04cf2f11ddb504e16feb5bfbfe</t>
  </si>
  <si>
    <t>152326194709297116</t>
  </si>
  <si>
    <t>1505251103010154</t>
  </si>
  <si>
    <t>贾立权</t>
  </si>
  <si>
    <t>bcf50dac96e54920bcc7edc90dc1dc55</t>
  </si>
  <si>
    <t>a6bcc5cfcff111ddb504e16feb5bfbfe_2</t>
  </si>
  <si>
    <t>a6bcc5d0cff111ddb504e16feb5bfbfe</t>
  </si>
  <si>
    <t>152326197901027179</t>
  </si>
  <si>
    <t>1505251103010217</t>
  </si>
  <si>
    <t>于光磊</t>
  </si>
  <si>
    <t>97aa45904acf4ae5a0eb98c26aa3a370</t>
  </si>
  <si>
    <t>124b534bd18311ddb504e16feb5bfbfe_2</t>
  </si>
  <si>
    <t>124b534cd18311ddb504e16feb5bfbfe</t>
  </si>
  <si>
    <t>152326198208097130</t>
  </si>
  <si>
    <t>1505251103010244</t>
  </si>
  <si>
    <t>韩有</t>
  </si>
  <si>
    <t>17b714d70bdc481fbcb60745369cd019</t>
  </si>
  <si>
    <t>7fc77a45d23211ddb504e16feb5bfbfe_2</t>
  </si>
  <si>
    <t>7fc77a46d23211ddb504e16feb5bfbfe</t>
  </si>
  <si>
    <t>152326196406297118</t>
  </si>
  <si>
    <t>1505251103010114</t>
  </si>
  <si>
    <t>于春</t>
  </si>
  <si>
    <t>19b17da7202f441a8d1f8970e66ec3d6</t>
  </si>
  <si>
    <t>12c7f3aacfca11ddb504e16feb5bfbfe_2</t>
  </si>
  <si>
    <t>12c7f3abcfca11ddb504e16feb5bfbfe</t>
  </si>
  <si>
    <t>152326196203217130</t>
  </si>
  <si>
    <t>1505251103010386</t>
  </si>
  <si>
    <t>高玉</t>
  </si>
  <si>
    <t>b1ff9b6543b24847b75461b7625cd1ad</t>
  </si>
  <si>
    <t>014a7dd0346c11e6905e25ea4e07219d_2</t>
  </si>
  <si>
    <t>014a7dcf346c11e6905e25ea4e07219d</t>
  </si>
  <si>
    <t>152326197412090011</t>
  </si>
  <si>
    <t>1505251103010094</t>
  </si>
  <si>
    <t>王威</t>
  </si>
  <si>
    <t>d61b37f2c4ce4997894d4785e9438461</t>
  </si>
  <si>
    <t>ee09b483cf4111ddb504e16feb5bfbfe_2</t>
  </si>
  <si>
    <t>ee09b484cf4111ddb504e16feb5bfbfe</t>
  </si>
  <si>
    <t>152326196501237113</t>
  </si>
  <si>
    <t>1505251103010065</t>
  </si>
  <si>
    <t>于恒学</t>
  </si>
  <si>
    <t>0cf88850dc9547edbff0a90aa9793377</t>
  </si>
  <si>
    <t>fd3f3da5cf3111ddb504e16feb5bfbfe_2</t>
  </si>
  <si>
    <t>fd3f3da6cf3111ddb504e16feb5bfbfe</t>
  </si>
  <si>
    <t>152326195106207112</t>
  </si>
  <si>
    <t>1505251103010226</t>
  </si>
  <si>
    <t>张国喜</t>
  </si>
  <si>
    <t>bef7c27dd23849e2a4e18103152dd677</t>
  </si>
  <si>
    <t>62c40481d18d11ddb504e16feb5bfbfe_2</t>
  </si>
  <si>
    <t>62c40482d18d11ddb504e16feb5bfbfe</t>
  </si>
  <si>
    <t>15232619590426711X</t>
  </si>
  <si>
    <t>1505251103010040</t>
  </si>
  <si>
    <t>马永坤</t>
  </si>
  <si>
    <t>7f6f81c8b0d3433f948cb2eb5ef6af4e</t>
  </si>
  <si>
    <t>33e7b7f6cf0611ddb504e16feb5bfbfe_2</t>
  </si>
  <si>
    <t>33e7b7f7cf0611ddb504e16feb5bfbfe</t>
  </si>
  <si>
    <t>152326197502287117</t>
  </si>
  <si>
    <t>1505251103010045</t>
  </si>
  <si>
    <t>李万海</t>
  </si>
  <si>
    <t>a854096a3f234420916d2fb9b9670932</t>
  </si>
  <si>
    <t>212b3683cf0c11ddb504e16feb5bfbfe_2</t>
  </si>
  <si>
    <t>212b3684cf0c11ddb504e16feb5bfbfe</t>
  </si>
  <si>
    <t>152326197407177112</t>
  </si>
  <si>
    <t>1505251103010095</t>
  </si>
  <si>
    <t>王艳春</t>
  </si>
  <si>
    <t>6b3ace475b544421a889b77347bc3fcd</t>
  </si>
  <si>
    <t>23dc2012cf4311ddb504e16feb5bfbfe_2</t>
  </si>
  <si>
    <t>C55DF13D-B7F0-0001-24CF-C440D49811E0</t>
  </si>
  <si>
    <t>152324196904090010</t>
  </si>
  <si>
    <t>1505251103010055</t>
  </si>
  <si>
    <t>张忠国</t>
  </si>
  <si>
    <t>9f634ebd55db45d69a959161ca337480</t>
  </si>
  <si>
    <t>7071af2acf2911ddb504e16feb5bfbfe_2</t>
  </si>
  <si>
    <t>7071af2bcf2911ddb504e16feb5bfbfe</t>
  </si>
  <si>
    <t>152326196310237110</t>
  </si>
  <si>
    <t>1505251103010234</t>
  </si>
  <si>
    <t>吴俊</t>
  </si>
  <si>
    <t>400668e639934e1da6938e1ef908c111</t>
  </si>
  <si>
    <t>e2a53650d21f11ddb504e16feb5bfbfe_2</t>
  </si>
  <si>
    <t>e2a53651d21f11ddb504e16feb5bfbfe</t>
  </si>
  <si>
    <t>152326197502137119</t>
  </si>
  <si>
    <t>1505251103010144</t>
  </si>
  <si>
    <t>吴桂云</t>
  </si>
  <si>
    <t>8b4e8410d6ed42a68d2c49a6683298ac</t>
  </si>
  <si>
    <t>e188b193cff211ddb504e16feb5bfbfe_2</t>
  </si>
  <si>
    <t>e188b194cff211ddb504e16feb5bfbfe</t>
  </si>
  <si>
    <t>152326196602107123</t>
  </si>
  <si>
    <t>1505251103010348</t>
  </si>
  <si>
    <t>马强</t>
  </si>
  <si>
    <t>38b3287584cd43faa5435463ff0ccc8a</t>
  </si>
  <si>
    <t>582294f88f3711e1b36ebbdede46850b_2</t>
  </si>
  <si>
    <t>582294f98f3711e1b36ebbdede46850b</t>
  </si>
  <si>
    <t>152326194606267117</t>
  </si>
  <si>
    <t>1505251103010109</t>
  </si>
  <si>
    <t>赵永刚</t>
  </si>
  <si>
    <t>8dbba11e686c498d85338d1c55efdd61</t>
  </si>
  <si>
    <t>7f02d8efcfc611ddb504e16feb5bfbfe_2</t>
  </si>
  <si>
    <t>7f02d8f0cfc611ddb504e16feb5bfbfe</t>
  </si>
  <si>
    <t>152326196902037139</t>
  </si>
  <si>
    <t>1505251103010155</t>
  </si>
  <si>
    <t>路广福</t>
  </si>
  <si>
    <t>00fd8fd270e249188794651a79fbc32f</t>
  </si>
  <si>
    <t>0ca359dacff211ddb504e16feb5bfbfe_2</t>
  </si>
  <si>
    <t>0ca359dbcff211ddb504e16feb5bfbfe</t>
  </si>
  <si>
    <t>152326196911117114</t>
  </si>
  <si>
    <t>1505251103010174</t>
  </si>
  <si>
    <t>李广玉</t>
  </si>
  <si>
    <t>1c4cf51093714829894c69738d4dd2ea</t>
  </si>
  <si>
    <t>7093ccfccffe11ddb504e16feb5bfbfe_2</t>
  </si>
  <si>
    <t>7093ccfdcffe11ddb504e16feb5bfbfe</t>
  </si>
  <si>
    <t>152326198206257137</t>
  </si>
  <si>
    <t>1505251103010128</t>
  </si>
  <si>
    <t>侯广</t>
  </si>
  <si>
    <t>c8083e3e77484eed9f1152a721d5d790</t>
  </si>
  <si>
    <t>1a5da9f6cfe111ddb504e16feb5bfbfe_2</t>
  </si>
  <si>
    <t>1a5da9f7cfe111ddb504e16feb5bfbfe</t>
  </si>
  <si>
    <t>15232619540816711X</t>
  </si>
  <si>
    <t>1505251103010187</t>
  </si>
  <si>
    <t>张桂军</t>
  </si>
  <si>
    <t>cd8afa0bf9a34bcdb8b989fdb6d0bd5e</t>
  </si>
  <si>
    <t>1ecce2f7d08e11ddb504e16feb5bfbfe_2</t>
  </si>
  <si>
    <t>1ecce2f8d08e11ddb504e16feb5bfbfe</t>
  </si>
  <si>
    <t>15232619600604711X</t>
  </si>
  <si>
    <t>1505251103010303</t>
  </si>
  <si>
    <t>黄宝锋</t>
  </si>
  <si>
    <t>138f16e9267746e9bbdf73aaae586739</t>
  </si>
  <si>
    <t>eac05cecd33711ddb504e16feb5bfbfe_2</t>
  </si>
  <si>
    <t>eac05cedd33711ddb504e16feb5bfbfe</t>
  </si>
  <si>
    <t>152326194701057118</t>
  </si>
  <si>
    <t>1505251103010235</t>
  </si>
  <si>
    <t>吴刚</t>
  </si>
  <si>
    <t>8faf1a4c0f0e4f21b6e66756c8cddcd8</t>
  </si>
  <si>
    <t>283a8414d22111ddb504e16feb5bfbfe_2</t>
  </si>
  <si>
    <t>283a8415d22111ddb504e16feb5bfbfe</t>
  </si>
  <si>
    <t>152326196602267119</t>
  </si>
  <si>
    <t>1505251103010083</t>
  </si>
  <si>
    <t>冯连芳</t>
  </si>
  <si>
    <t>cbc943d21b84436792b003eed3807e87</t>
  </si>
  <si>
    <t>e4f74aefcf3911ddb504e16feb5bfbfe_2</t>
  </si>
  <si>
    <t>e4f74af0cf3911ddb504e16feb5bfbfe</t>
  </si>
  <si>
    <t>152326195305167117</t>
  </si>
  <si>
    <t>1505251103010253</t>
  </si>
  <si>
    <t>董清海</t>
  </si>
  <si>
    <t>8ca05510848b40aab5860971ed7238ef</t>
  </si>
  <si>
    <t>87e3f23bd24211ddb504e16feb5bfbfe_2</t>
  </si>
  <si>
    <t>87e3f23cd24211ddb504e16feb5bfbfe</t>
  </si>
  <si>
    <t>152326195304027112</t>
  </si>
  <si>
    <t>1505251103010016</t>
  </si>
  <si>
    <t>张志国</t>
  </si>
  <si>
    <t>f0ffe6f55c864ff7871da3951370f7bb</t>
  </si>
  <si>
    <t>55193928ce7311ddb504e16feb5bfbfe_2</t>
  </si>
  <si>
    <t>55193929ce7311ddb504e16feb5bfbfe</t>
  </si>
  <si>
    <t>152326196005207134</t>
  </si>
  <si>
    <t>1505251103010221</t>
  </si>
  <si>
    <t>高艳华</t>
  </si>
  <si>
    <t>40af018fdd6343d5b53df79ef0cccc62</t>
  </si>
  <si>
    <t>a284c36fd18811ddb504e16feb5bfbfe_2</t>
  </si>
  <si>
    <t>a284c370d18811ddb504e16feb5bfbfe</t>
  </si>
  <si>
    <t>152326198101077113</t>
  </si>
  <si>
    <t>1505251103010012</t>
  </si>
  <si>
    <t>王艳东</t>
  </si>
  <si>
    <t>ef3707d2251141a9851426f6c6c8340a</t>
  </si>
  <si>
    <t>1d840ac6ce6e11ddb504e16feb5bfbfe_2</t>
  </si>
  <si>
    <t>1d840ac7ce6e11ddb504e16feb5bfbfe</t>
  </si>
  <si>
    <t>15232619661028711X</t>
  </si>
  <si>
    <t>1505251103010182</t>
  </si>
  <si>
    <t>张全</t>
  </si>
  <si>
    <t>94d45aeb3ab2413d9c4fb79d3162b521</t>
  </si>
  <si>
    <t>e639d774d08911ddb504e16feb5bfbfe_2</t>
  </si>
  <si>
    <t>e639d775d08911ddb504e16feb5bfbfe</t>
  </si>
  <si>
    <t>152326197009247111</t>
  </si>
  <si>
    <t>1505251103010029</t>
  </si>
  <si>
    <t>樊国金</t>
  </si>
  <si>
    <t>bcdc6999ad7b4f9289df26ebddb4a19e</t>
  </si>
  <si>
    <t>3a00dc5ace8511ddb504e16feb5bfbfe_2</t>
  </si>
  <si>
    <t>3a00dc5bce8511ddb504e16feb5bfbfe</t>
  </si>
  <si>
    <t>152326195209167133</t>
  </si>
  <si>
    <t>1505251103010191</t>
  </si>
  <si>
    <t>张桂芝</t>
  </si>
  <si>
    <t>a1fbcb9944db4787b981d926ee3a0528</t>
  </si>
  <si>
    <t>dcb13cdcd0af11ddb504e16feb5bfbfe_2</t>
  </si>
  <si>
    <t>3daca94ad0b011ddb504e16feb5bfbfe</t>
  </si>
  <si>
    <t>152326194612127145</t>
  </si>
  <si>
    <t>1505251103010325</t>
  </si>
  <si>
    <t>张桂荣</t>
  </si>
  <si>
    <t>f1535dadc74646f986b2aba31d8c5e5d</t>
  </si>
  <si>
    <t>C400BA0A-F880-0001-BF79-184011201151_2</t>
  </si>
  <si>
    <t>C400BA0A-F880-0001-BDAB-85C012704AC0</t>
  </si>
  <si>
    <t>152326193812177126</t>
  </si>
  <si>
    <t>1505251103010047</t>
  </si>
  <si>
    <t>王伟国</t>
  </si>
  <si>
    <t>9d9f7f85c968438d860741116775fd8d</t>
  </si>
  <si>
    <t>27062acbcf0e11ddb504e16feb5bfbfe_2</t>
  </si>
  <si>
    <t>27062acccf0e11ddb504e16feb5bfbfe</t>
  </si>
  <si>
    <t>152326195010267110</t>
  </si>
  <si>
    <t>1505251103010035</t>
  </si>
  <si>
    <t>马永刚</t>
  </si>
  <si>
    <t>3f29c0780ca2456189baa004f495ab61</t>
  </si>
  <si>
    <t>ee286d6acefc11ddb504e16feb5bfbfe_2</t>
  </si>
  <si>
    <t>ee286d6bcefc11ddb504e16feb5bfbfe</t>
  </si>
  <si>
    <t>152326196901187119</t>
  </si>
  <si>
    <t>1505251103010010</t>
  </si>
  <si>
    <t>冯利福</t>
  </si>
  <si>
    <t>e73c3f898f314866a2bebd7f6076ea80</t>
  </si>
  <si>
    <t>30bd1294ce6c11ddb504e16feb5bfbfe_2</t>
  </si>
  <si>
    <t>30bd1295ce6c11ddb504e16feb5bfbfe</t>
  </si>
  <si>
    <t>152326197409087110</t>
  </si>
  <si>
    <t>1505251103010166</t>
  </si>
  <si>
    <t>马永生</t>
  </si>
  <si>
    <t>5bf41d200e2f41f0b0e1b31b4c409c30</t>
  </si>
  <si>
    <t>28b5e142cff811ddb504e16feb5bfbfe_2</t>
  </si>
  <si>
    <t>28b5e143cff811ddb504e16feb5bfbfe</t>
  </si>
  <si>
    <t>152326197409167110</t>
  </si>
  <si>
    <t>1505251103010153</t>
  </si>
  <si>
    <t>冯连生</t>
  </si>
  <si>
    <t>24827d8798da4687a3bfc56ee276bcd2</t>
  </si>
  <si>
    <t>33700499cff111ddb504e16feb5bfbfe_2</t>
  </si>
  <si>
    <t>3370049acff111ddb504e16feb5bfbfe</t>
  </si>
  <si>
    <t>152326194006097118</t>
  </si>
  <si>
    <t>1505251103010371</t>
  </si>
  <si>
    <t>李广哲</t>
  </si>
  <si>
    <t>55ed205585ac427d80d91ef0b62454a6</t>
  </si>
  <si>
    <t>bb727731e4c111e580d5d371a9155161_2</t>
  </si>
  <si>
    <t>bb727732e4c111e580d5d371a9155161</t>
  </si>
  <si>
    <t>152326197409297118</t>
  </si>
  <si>
    <t>1505251103010297</t>
  </si>
  <si>
    <t>张桂有</t>
  </si>
  <si>
    <t>ac7309b0bfee4991acba44634e01cd9e</t>
  </si>
  <si>
    <t>cfcc705bd33211ddb504e16feb5bfbfe_2</t>
  </si>
  <si>
    <t>cfcc705cd33211ddb504e16feb5bfbfe</t>
  </si>
  <si>
    <t>152326195209077111</t>
  </si>
  <si>
    <t>1505251103010171</t>
  </si>
  <si>
    <t>张国全</t>
  </si>
  <si>
    <t>69eec48fb72e4d13a99cac44af310152</t>
  </si>
  <si>
    <t>da3dcdfbcffa11ddb504e16feb5bfbfe_2</t>
  </si>
  <si>
    <t>da3dcdfccffa11ddb504e16feb5bfbfe</t>
  </si>
  <si>
    <t>15232619691112711X</t>
  </si>
  <si>
    <t>1505251103010048</t>
  </si>
  <si>
    <t>李平福</t>
  </si>
  <si>
    <t>36f9bd0aea6e46ba8da3ab6055e598de</t>
  </si>
  <si>
    <t>4da7c5e5cf1011ddb504e16feb5bfbfe_2</t>
  </si>
  <si>
    <t>4da7c5e6cf1011ddb504e16feb5bfbfe</t>
  </si>
  <si>
    <t>152326195901177119</t>
  </si>
  <si>
    <t>1505251103010008</t>
  </si>
  <si>
    <t>李广印</t>
  </si>
  <si>
    <t>96c0c133c86e4a1695b9f823f29411d5</t>
  </si>
  <si>
    <t>0d52fb27ce6a11ddb504e16feb5bfbfe_2</t>
  </si>
  <si>
    <t>0d52fb28ce6a11ddb504e16feb5bfbfe</t>
  </si>
  <si>
    <t>152326197603017116</t>
  </si>
  <si>
    <t>1505251103010216</t>
  </si>
  <si>
    <t>王卫忠</t>
  </si>
  <si>
    <t>4cb431c907184331a48f1bdbc31fc82d</t>
  </si>
  <si>
    <t>516ee08ad18111ddb504e16feb5bfbfe_2</t>
  </si>
  <si>
    <t>516ee08bd18111ddb504e16feb5bfbfe</t>
  </si>
  <si>
    <t>152326197011217114</t>
  </si>
  <si>
    <t>1505251103010284</t>
  </si>
  <si>
    <t>高立刚</t>
  </si>
  <si>
    <t>c7edb70e2b164cf0b0802c622b589572</t>
  </si>
  <si>
    <t>efc97e6cd2eb11ddb504e16feb5bfbfe_2</t>
  </si>
  <si>
    <t>efc97e6dd2eb11ddb504e16feb5bfbfe</t>
  </si>
  <si>
    <t>152326198102167110</t>
  </si>
  <si>
    <t>1505251103010332</t>
  </si>
  <si>
    <t>张英财</t>
  </si>
  <si>
    <t>bd0abe15f4634f53a2b587fa212965d5</t>
  </si>
  <si>
    <t>C469AA96-3580-0001-23EA-201A14501DFD_2</t>
  </si>
  <si>
    <t>C469AA96-3580-0001-1533-4F04A1B014A8</t>
  </si>
  <si>
    <t>152326195201057116</t>
  </si>
  <si>
    <t>1505251103010270</t>
  </si>
  <si>
    <t>齐福有</t>
  </si>
  <si>
    <t>24593cd19e964d9bb1dcff1d31d5d23d</t>
  </si>
  <si>
    <t>2f1e85c3d25711ddb504e16feb5bfbfe_2</t>
  </si>
  <si>
    <t>2f1e85c4d25711ddb504e16feb5bfbfe</t>
  </si>
  <si>
    <t>152326197811147118</t>
  </si>
  <si>
    <t>1505251103010208</t>
  </si>
  <si>
    <t>白华</t>
  </si>
  <si>
    <t>a58bae88b5034a09b6ae4700a3bc9fee</t>
  </si>
  <si>
    <t>28473d53d15711ddb504e16feb5bfbfe_2</t>
  </si>
  <si>
    <t>28473d54d15711ddb504e16feb5bfbfe</t>
  </si>
  <si>
    <t>152326197705057119</t>
  </si>
  <si>
    <t>1505251103010245</t>
  </si>
  <si>
    <t>冯连富</t>
  </si>
  <si>
    <t>1362dd04a6b14bdcb83170f49cdeb8ad</t>
  </si>
  <si>
    <t>7428d211d23311ddb504e16feb5bfbfe_2</t>
  </si>
  <si>
    <t>7428d212d23311ddb504e16feb5bfbfe</t>
  </si>
  <si>
    <t>15232619640913711X</t>
  </si>
  <si>
    <t>1505251103010089</t>
  </si>
  <si>
    <t>叶品文</t>
  </si>
  <si>
    <t>107db7fbbe574b849f0f95ecfbd64821</t>
  </si>
  <si>
    <t>d7116979cf3d11ddb504e16feb5bfbfe_2</t>
  </si>
  <si>
    <t>d711697acf3d11ddb504e16feb5bfbfe</t>
  </si>
  <si>
    <t>152326195509097114</t>
  </si>
  <si>
    <t>1505251103010267</t>
  </si>
  <si>
    <t>张桂云</t>
  </si>
  <si>
    <t>b2f214560ff44747831cf5ed70c52327</t>
  </si>
  <si>
    <t>7b5b4ee8d25411ddb504e16feb5bfbfe_2</t>
  </si>
  <si>
    <t>7b5b4ee9d25411ddb504e16feb5bfbfe</t>
  </si>
  <si>
    <t>152326196002057134</t>
  </si>
  <si>
    <t>1505251103010322</t>
  </si>
  <si>
    <t>张国民</t>
  </si>
  <si>
    <t>2a3cd9ba6b924497af0cd078c52c1c64</t>
  </si>
  <si>
    <t>C400B899-D380-0001-21BC-FFB0102C13D9_2</t>
  </si>
  <si>
    <t>C400B899-D380-0001-2525-EDA01A0D113C</t>
  </si>
  <si>
    <t>15232619800227711X</t>
  </si>
  <si>
    <t>1505251103010179</t>
  </si>
  <si>
    <t>张义</t>
  </si>
  <si>
    <t>c308986846194699a9b27c1f09c2e22b</t>
  </si>
  <si>
    <t>4cffbb70d00311ddb504e16feb5bfbfe_2</t>
  </si>
  <si>
    <t>4cffbb71d00311ddb504e16feb5bfbfe</t>
  </si>
  <si>
    <t>152326195402157113</t>
  </si>
  <si>
    <t>1505251103010149</t>
  </si>
  <si>
    <t>王军</t>
  </si>
  <si>
    <t>6a49d9d7148e445483737ce2eee1dd9a</t>
  </si>
  <si>
    <t>dfaa3584cfef11ddb504e16feb5bfbfe_2</t>
  </si>
  <si>
    <t>dfaa3585cfef11ddb504e16feb5bfbfe</t>
  </si>
  <si>
    <t>152326193601037115</t>
  </si>
  <si>
    <t>1505251103010161</t>
  </si>
  <si>
    <t>李平泉</t>
  </si>
  <si>
    <t>9243a50d57d2497e99e72e6d25a09ddf</t>
  </si>
  <si>
    <t>3b667419cff511ddb504e16feb5bfbfe_2</t>
  </si>
  <si>
    <t>3b66741acff511ddb504e16feb5bfbfe</t>
  </si>
  <si>
    <t>152326195609267117</t>
  </si>
  <si>
    <t>1505251103010190</t>
  </si>
  <si>
    <t>韩俊</t>
  </si>
  <si>
    <t>58fee1af58304116b9d5d2865674964d</t>
  </si>
  <si>
    <t>32a8aea7d09611ddb504e16feb5bfbfe_2</t>
  </si>
  <si>
    <t>32a8aea8d09611ddb504e16feb5bfbfe</t>
  </si>
  <si>
    <t>152326196303027115</t>
  </si>
  <si>
    <t>1505251103010302</t>
  </si>
  <si>
    <t>孙国臣</t>
  </si>
  <si>
    <t>4251f66fa8c24500af717fc4e51fcca4</t>
  </si>
  <si>
    <t>2276dd4ad33711ddb504e16feb5bfbfe_2</t>
  </si>
  <si>
    <t>2276dd4bd33711ddb504e16feb5bfbfe</t>
  </si>
  <si>
    <t>152326196301027111</t>
  </si>
  <si>
    <t>1505251103010249</t>
  </si>
  <si>
    <t>贾利军</t>
  </si>
  <si>
    <t>7c03d0e18eac44238c8a6ab6cb26ce45</t>
  </si>
  <si>
    <t>7ae68108d23c11ddb504e16feb5bfbfe_2</t>
  </si>
  <si>
    <t>7ae68109d23c11ddb504e16feb5bfbfe</t>
  </si>
  <si>
    <t>152326196702077136</t>
  </si>
  <si>
    <t>1505251103010172</t>
  </si>
  <si>
    <t>郑秀芝</t>
  </si>
  <si>
    <t>a62a7475dada47f2a61efb0830fba283</t>
  </si>
  <si>
    <t>c7b19db3cffb11ddb504e16feb5bfbfe_2</t>
  </si>
  <si>
    <t>370140dfcffc11ddb504e16feb5bfbfe</t>
  </si>
  <si>
    <t>152326195605147126</t>
  </si>
  <si>
    <t>1505251103010024</t>
  </si>
  <si>
    <t>丁淑云</t>
  </si>
  <si>
    <t>a9491492b86142cda91bdc61174f9dc4</t>
  </si>
  <si>
    <t>8a534e51ce7a11ddb504e16feb5bfbfe_2</t>
  </si>
  <si>
    <t>2bd43742ce7b11ddb504e16feb5bfbfe</t>
  </si>
  <si>
    <t>152326196810017149</t>
  </si>
  <si>
    <t>1505251103010091</t>
  </si>
  <si>
    <t>栾永利</t>
  </si>
  <si>
    <t>48053088b4724a86b6d6f54ddb3dd135</t>
  </si>
  <si>
    <t>437652a3cf3f11ddb504e16feb5bfbfe_2</t>
  </si>
  <si>
    <t>437652a4cf3f11ddb504e16feb5bfbfe</t>
  </si>
  <si>
    <t>152326197408147118</t>
  </si>
  <si>
    <t>1505251103010049</t>
  </si>
  <si>
    <t>马振刚</t>
  </si>
  <si>
    <t>613b1fc30681460e9e28fe3b99e8e59b</t>
  </si>
  <si>
    <t>35e47159cf1111ddb504e16feb5bfbfe_2</t>
  </si>
  <si>
    <t>35e4715acf1111ddb504e16feb5bfbfe</t>
  </si>
  <si>
    <t>152326197908147114</t>
  </si>
  <si>
    <t>1505251103010139</t>
  </si>
  <si>
    <t>李洪文</t>
  </si>
  <si>
    <t>51dffa20c84e4659b9d47a862a8ef727</t>
  </si>
  <si>
    <t>005eed64cfee11ddb504e16feb5bfbfe_2</t>
  </si>
  <si>
    <t>005eed65cfee11ddb504e16feb5bfbfe</t>
  </si>
  <si>
    <t>152326196312067119</t>
  </si>
  <si>
    <t>1505251103010372</t>
  </si>
  <si>
    <t>曹帅</t>
  </si>
  <si>
    <t>c66f1d2adebb46a6ac5f98609908324f</t>
  </si>
  <si>
    <t>8ea7e6a9e4e511e580d5d371a9155161_2</t>
  </si>
  <si>
    <t>8ea7e6aae4e511e580d5d371a9155161</t>
  </si>
  <si>
    <t>152326198509167112</t>
  </si>
  <si>
    <t>1505251103010279</t>
  </si>
  <si>
    <t>李志财</t>
  </si>
  <si>
    <t>84e035eb77774c08bf32ec2238546b57</t>
  </si>
  <si>
    <t>4b9d5afcd2e511ddb504e16feb5bfbfe_2</t>
  </si>
  <si>
    <t>4b9d5afdd2e511ddb504e16feb5bfbfe</t>
  </si>
  <si>
    <t>152326195301137113</t>
  </si>
  <si>
    <t>1505251103010005</t>
  </si>
  <si>
    <t>郝树久</t>
  </si>
  <si>
    <t>d68f3450269542cd81ee915621491dd2</t>
  </si>
  <si>
    <t>3d337ae0ce6711ddb504e16feb5bfbfe_2</t>
  </si>
  <si>
    <t>3d337ae1ce6711ddb504e16feb5bfbfe</t>
  </si>
  <si>
    <t>152326195710057114</t>
  </si>
  <si>
    <t>1505251103010130</t>
  </si>
  <si>
    <t>栾贵</t>
  </si>
  <si>
    <t>7d9cc26c70184c6db33cf857c27792c8</t>
  </si>
  <si>
    <t>8ca62faccfe311ddb504e16feb5bfbfe_2</t>
  </si>
  <si>
    <t>8ca62fadcfe311ddb504e16feb5bfbfe</t>
  </si>
  <si>
    <t>152326195102257112</t>
  </si>
  <si>
    <t>1505251103010124</t>
  </si>
  <si>
    <t>李志文</t>
  </si>
  <si>
    <t>7d5dd3891e1c4b0b8bc02fe5f5343a2d</t>
  </si>
  <si>
    <t>bb4d4d61cfd211ddb504e16feb5bfbfe_2</t>
  </si>
  <si>
    <t>bb4d4d62cfd211ddb504e16feb5bfbfe</t>
  </si>
  <si>
    <t>15232619640809711X</t>
  </si>
  <si>
    <t>1505251103010148</t>
  </si>
  <si>
    <t>c1f93a45e6e84a0887a45cecc120a875</t>
  </si>
  <si>
    <t>7e3308a8cfef11ddb504e16feb5bfbfe_2</t>
  </si>
  <si>
    <t>7e3308a9cfef11ddb504e16feb5bfbfe</t>
  </si>
  <si>
    <t>152325194301237121</t>
  </si>
  <si>
    <t>1505251103010070</t>
  </si>
  <si>
    <t>刘国军</t>
  </si>
  <si>
    <t>e1f779f0e4644804b6585379d76d5c88</t>
  </si>
  <si>
    <t>f8e6cd5bcf3311ddb504e16feb5bfbfe_2</t>
  </si>
  <si>
    <t>f8e6cd5ccf3311ddb504e16feb5bfbfe</t>
  </si>
  <si>
    <t>152326196311267135</t>
  </si>
  <si>
    <t>1505251103010176</t>
  </si>
  <si>
    <t>张文财</t>
  </si>
  <si>
    <t>ca3cff62756b4c75991bdd5f7855d0ec</t>
  </si>
  <si>
    <t>482d0f58d00111ddb504e16feb5bfbfe_2</t>
  </si>
  <si>
    <t>482d0f59d00111ddb504e16feb5bfbfe</t>
  </si>
  <si>
    <t>152326196208297133</t>
  </si>
  <si>
    <t>1505251103010188</t>
  </si>
  <si>
    <t>张桂起</t>
  </si>
  <si>
    <t>8bd478beb87448d688c94e10ca8db963</t>
  </si>
  <si>
    <t>ced2638bd09211ddb504e16feb5bfbfe_2</t>
  </si>
  <si>
    <t>ced2638cd09211ddb504e16feb5bfbfe</t>
  </si>
  <si>
    <t>152326196309067118</t>
  </si>
  <si>
    <t>1505251103010026</t>
  </si>
  <si>
    <t>李平安</t>
  </si>
  <si>
    <t>6144874fe6254d4e9243c8a9dff3fd26</t>
  </si>
  <si>
    <t>16bf3523ce8311ddb504e16feb5bfbfe_2</t>
  </si>
  <si>
    <t>16bf3524ce8311ddb504e16feb5bfbfe</t>
  </si>
  <si>
    <t>152326195009137116</t>
  </si>
  <si>
    <t>1505251103010103</t>
  </si>
  <si>
    <t>李玉祥</t>
  </si>
  <si>
    <t>e37502a8be6e4d3b974558ba968ba806</t>
  </si>
  <si>
    <t>ed14ef32cfc211ddb504e16feb5bfbfe_2</t>
  </si>
  <si>
    <t>ed14ef33cfc211ddb504e16feb5bfbfe</t>
  </si>
  <si>
    <t>152326193811167110</t>
  </si>
  <si>
    <t>1505251103010282</t>
  </si>
  <si>
    <t>张国军</t>
  </si>
  <si>
    <t>8226bffc8f9046bdb69808ad424ed1f8</t>
  </si>
  <si>
    <t>643af0f5d2e911ddb504e16feb5bfbfe_2</t>
  </si>
  <si>
    <t>643af0f6d2e911ddb504e16feb5bfbfe</t>
  </si>
  <si>
    <t>152326196603027117</t>
  </si>
  <si>
    <t>1505251103010137</t>
  </si>
  <si>
    <t>杨树和</t>
  </si>
  <si>
    <t>00d6245b3b6b482b8afad283fc894624</t>
  </si>
  <si>
    <t>c2666f83cfeb11ddb504e16feb5bfbfe_2</t>
  </si>
  <si>
    <t>c2666f84cfeb11ddb504e16feb5bfbfe</t>
  </si>
  <si>
    <t>152326195911207115</t>
  </si>
  <si>
    <t>1505251103010152</t>
  </si>
  <si>
    <t>路广军</t>
  </si>
  <si>
    <t>e7af0847bd7b4d68a180f0c39ed73df7</t>
  </si>
  <si>
    <t>f706a008cff011ddb504e16feb5bfbfe_2</t>
  </si>
  <si>
    <t>f706a009cff011ddb504e16feb5bfbfe</t>
  </si>
  <si>
    <t>152326196709027115</t>
  </si>
  <si>
    <t>1505251103010305</t>
  </si>
  <si>
    <t>侯占军</t>
  </si>
  <si>
    <t>9de5f92596be44d1aa9247395b9278d3</t>
  </si>
  <si>
    <t>ab549174d33b11ddb504e16feb5bfbfe_2</t>
  </si>
  <si>
    <t>ab549175d33b11ddb504e16feb5bfbfe</t>
  </si>
  <si>
    <t>152326197903277112</t>
  </si>
  <si>
    <t>1505251103010087</t>
  </si>
  <si>
    <t>唐喜祚</t>
  </si>
  <si>
    <t>7c64e3a43cbc4a2abd6476050c3a0ac3</t>
  </si>
  <si>
    <t>c8397a07cf3c11ddb504e16feb5bfbfe_2</t>
  </si>
  <si>
    <t>c8397a08cf3c11ddb504e16feb5bfbfe</t>
  </si>
  <si>
    <t>152326199104107132</t>
  </si>
  <si>
    <t>1505251103010306</t>
  </si>
  <si>
    <t>贾瑞</t>
  </si>
  <si>
    <t>76d4956f1bdb42abad2eea2580f71469</t>
  </si>
  <si>
    <t>1d6cad4dd33d11ddb504e16feb5bfbfe_2</t>
  </si>
  <si>
    <t>1d6cad4ed33d11ddb504e16feb5bfbfe</t>
  </si>
  <si>
    <t>152326195402037111</t>
  </si>
  <si>
    <t>1505251103010277</t>
  </si>
  <si>
    <t>张忠玉</t>
  </si>
  <si>
    <t>045aaf4ba8554a5db773b245809d2ffc</t>
  </si>
  <si>
    <t>358aa7b7d26211ddb504e16feb5bfbfe_2</t>
  </si>
  <si>
    <t>358aa7b8d26211ddb504e16feb5bfbfe</t>
  </si>
  <si>
    <t>152326197302107118</t>
  </si>
  <si>
    <t>1505251103010278</t>
  </si>
  <si>
    <t>刘彦辉</t>
  </si>
  <si>
    <t>45be4ed783eb45cbb08de1ad7b99ac57</t>
  </si>
  <si>
    <t>33c7a072d2e411ddb504e16feb5bfbfe_2</t>
  </si>
  <si>
    <t>33c7a073d2e411ddb504e16feb5bfbfe</t>
  </si>
  <si>
    <t>152326197309127111</t>
  </si>
  <si>
    <t>1505251103010135</t>
  </si>
  <si>
    <t>刘艳清</t>
  </si>
  <si>
    <t>5f96cf00d37b47b9a728fd9bb9f44a4f</t>
  </si>
  <si>
    <t>856f0db5cfe911ddb504e16feb5bfbfe_2</t>
  </si>
  <si>
    <t>856f0db6cfe911ddb504e16feb5bfbfe</t>
  </si>
  <si>
    <t>152326195708067110</t>
  </si>
  <si>
    <t>1505251103010225</t>
  </si>
  <si>
    <t>张国忠</t>
  </si>
  <si>
    <t>db9b0481e30c483eb986ba813d5c69bd</t>
  </si>
  <si>
    <t>96b6782cd18c11ddb504e16feb5bfbfe_2</t>
  </si>
  <si>
    <t>96b6782dd18c11ddb504e16feb5bfbfe</t>
  </si>
  <si>
    <t>152326195301297117</t>
  </si>
  <si>
    <t>1505251103010295</t>
  </si>
  <si>
    <t>曹桂芝</t>
  </si>
  <si>
    <t>89bbc9e31b624a20a9aa973fb88ca70e</t>
  </si>
  <si>
    <t>9957f7e5d33111ddb504e16feb5bfbfe_2</t>
  </si>
  <si>
    <t>e02dd0fdd33111ddb504e16feb5bfbfe</t>
  </si>
  <si>
    <t>15232619371227712X</t>
  </si>
  <si>
    <t>1505251103010292</t>
  </si>
  <si>
    <t>高宾</t>
  </si>
  <si>
    <t>b425ce04e3ae429b9aed823fbf0f0331</t>
  </si>
  <si>
    <t>0d7b9befd30311ddb504e16feb5bfbfe_2</t>
  </si>
  <si>
    <t>0d7b9bf0d30311ddb504e16feb5bfbfe</t>
  </si>
  <si>
    <t>152326196612287113</t>
  </si>
  <si>
    <t>1505251103010320</t>
  </si>
  <si>
    <t>杨玉仓</t>
  </si>
  <si>
    <t>6290e965bee2424bb3b752df39322583</t>
  </si>
  <si>
    <t>C400B7D7-CBA0-0001-D4FF-FE001A99FA20_2</t>
  </si>
  <si>
    <t>C400B7D7-CBA0-0001-2E31-1450EFA61F3B</t>
  </si>
  <si>
    <t>15232619781219715X</t>
  </si>
  <si>
    <t>1505251103010006</t>
  </si>
  <si>
    <t>张志明</t>
  </si>
  <si>
    <t>f9a1a0afde0f4ea7a7c4113425e09a4b</t>
  </si>
  <si>
    <t>47087545ce6811ddb504e16feb5bfbfe_2</t>
  </si>
  <si>
    <t>47087546ce6811ddb504e16feb5bfbfe</t>
  </si>
  <si>
    <t>152326195501277110</t>
  </si>
  <si>
    <t>1505251103010088</t>
  </si>
  <si>
    <t>赵福顺</t>
  </si>
  <si>
    <t>3d53c87bc9034aceae08d98d9dada828</t>
  </si>
  <si>
    <t>67bf55d4cf3d11ddb504e16feb5bfbfe_2</t>
  </si>
  <si>
    <t>67bf55d5cf3d11ddb504e16feb5bfbfe</t>
  </si>
  <si>
    <t>152326196711147159</t>
  </si>
  <si>
    <t>1505251103010238</t>
  </si>
  <si>
    <t>高彦军</t>
  </si>
  <si>
    <t>58a4575db743426d8f21880479affa85</t>
  </si>
  <si>
    <t>1370a989d22b11ddb504e16feb5bfbfe_2</t>
  </si>
  <si>
    <t>1370a98ad22b11ddb504e16feb5bfbfe</t>
  </si>
  <si>
    <t>15232619710907713X</t>
  </si>
  <si>
    <t>1505251103010269</t>
  </si>
  <si>
    <t>韩成贵</t>
  </si>
  <si>
    <t>74cd3dc645c94bf0b2a4d125190d15c6</t>
  </si>
  <si>
    <t>128613c3d25611ddb504e16feb5bfbfe_2</t>
  </si>
  <si>
    <t>128613c4d25611ddb504e16feb5bfbfe</t>
  </si>
  <si>
    <t>152326197111097113</t>
  </si>
  <si>
    <t>1505251103010323</t>
  </si>
  <si>
    <t>冯立双</t>
  </si>
  <si>
    <t>65357d4ac7a943c6b67fe42e8f6f6891</t>
  </si>
  <si>
    <t>C400B8E0-DE00-0001-4552-1E00105015DC_2</t>
  </si>
  <si>
    <t>C400B8E0-DE00-0001-F8DE-ACB019636BA0</t>
  </si>
  <si>
    <t>152326198201277112</t>
  </si>
  <si>
    <t>1505251103010002</t>
  </si>
  <si>
    <t>马新</t>
  </si>
  <si>
    <t>ba12534642e84a288afd86f22f32193d</t>
  </si>
  <si>
    <t>014b6dafce6211ddb504e16feb5bfbfe_2</t>
  </si>
  <si>
    <t>014b6db0ce6211ddb504e16feb5bfbfe</t>
  </si>
  <si>
    <t>152326196612237116</t>
  </si>
  <si>
    <t>1505251103010276</t>
  </si>
  <si>
    <t>樊国瑞</t>
  </si>
  <si>
    <t>b46ac314d6ff491e91f5ee4551fb5f0b</t>
  </si>
  <si>
    <t>654f6c4ed26011ddb504e16feb5bfbfe_2</t>
  </si>
  <si>
    <t>654f6c4fd26011ddb504e16feb5bfbfe</t>
  </si>
  <si>
    <t>152326194905257111</t>
  </si>
  <si>
    <t>1505251103010206</t>
  </si>
  <si>
    <t>康旭文</t>
  </si>
  <si>
    <t>54aa17c6627e4eaebd7f54e658a2d293</t>
  </si>
  <si>
    <t>b117baa5d0d011ddb504e16feb5bfbfe_2</t>
  </si>
  <si>
    <t>b117baa6d0d011ddb504e16feb5bfbfe</t>
  </si>
  <si>
    <t>152326197704127138</t>
  </si>
  <si>
    <t>1505251103010123</t>
  </si>
  <si>
    <t>包忠</t>
  </si>
  <si>
    <t>dedb188d417f4f14b063346955c28a69</t>
  </si>
  <si>
    <t>9a21a6c1cfcb11ddb504e16feb5bfbfe_2</t>
  </si>
  <si>
    <t>9a21a6c2cfcb11ddb504e16feb5bfbfe</t>
  </si>
  <si>
    <t>152326196304197116</t>
  </si>
  <si>
    <t>1505251103010198</t>
  </si>
  <si>
    <t>刘春</t>
  </si>
  <si>
    <t>263b1c66afbc4e9f82b4b291e3ca1075</t>
  </si>
  <si>
    <t>17e4727ad0b811ddb504e16feb5bfbfe_2</t>
  </si>
  <si>
    <t>17e4727bd0b811ddb504e16feb5bfbfe</t>
  </si>
  <si>
    <t>152326197304297111</t>
  </si>
  <si>
    <t>1505251103010115</t>
  </si>
  <si>
    <t>包才</t>
  </si>
  <si>
    <t>e95d257327e6417da7cd1e085d2c2b66</t>
  </si>
  <si>
    <t>75f051dbcfca11ddb504e16feb5bfbfe_2</t>
  </si>
  <si>
    <t>75f051dccfca11ddb504e16feb5bfbfe</t>
  </si>
  <si>
    <t>152326196009137110</t>
  </si>
  <si>
    <t>1505251103010031</t>
  </si>
  <si>
    <t>张海</t>
  </si>
  <si>
    <t>b7134531058b45f0bf60424494d102fc</t>
  </si>
  <si>
    <t>9d74b157ce8711ddb504e16feb5bfbfe_2</t>
  </si>
  <si>
    <t>9d74b158ce8711ddb504e16feb5bfbfe</t>
  </si>
  <si>
    <t>152326195110127115</t>
  </si>
  <si>
    <t>1505251103010093</t>
  </si>
  <si>
    <t>张成林</t>
  </si>
  <si>
    <t>c504e819e95c415390f03df7bb52a644</t>
  </si>
  <si>
    <t>9ca309dbcf4011ddb504e16feb5bfbfe_2</t>
  </si>
  <si>
    <t>9ca309dccf4011ddb504e16feb5bfbfe</t>
  </si>
  <si>
    <t>152326197404097117</t>
  </si>
  <si>
    <t>1505251103010309</t>
  </si>
  <si>
    <t>于祥</t>
  </si>
  <si>
    <t>4c58732db23d497aa3223c2533328cfa</t>
  </si>
  <si>
    <t>60c36a87d34011ddb504e16feb5bfbfe_2</t>
  </si>
  <si>
    <t>60c36a88d34011ddb504e16feb5bfbfe</t>
  </si>
  <si>
    <t>152326196911127179</t>
  </si>
  <si>
    <t>1505251103010004</t>
  </si>
  <si>
    <t>樊国忠</t>
  </si>
  <si>
    <t>7b5ebb7d74e84d72b0d09d93d4ffda88</t>
  </si>
  <si>
    <t>5eada5c8ce6511ddb504e16feb5bfbfe_2</t>
  </si>
  <si>
    <t>5eada5c9ce6511ddb504e16feb5bfbfe</t>
  </si>
  <si>
    <t>152326195511277114</t>
  </si>
  <si>
    <t>1505251103010263</t>
  </si>
  <si>
    <t>康旭东</t>
  </si>
  <si>
    <t>f462b806338b41018a9db4c7d881672c</t>
  </si>
  <si>
    <t>4a68f845d25111ddb504e16feb5bfbfe_2</t>
  </si>
  <si>
    <t>4a68f846d25111ddb504e16feb5bfbfe</t>
  </si>
  <si>
    <t>152326197111107131</t>
  </si>
  <si>
    <t>1505251103010163</t>
  </si>
  <si>
    <t>董利军</t>
  </si>
  <si>
    <t>969755d73d5c444198092c08f91a9ac2</t>
  </si>
  <si>
    <t>9fb92c2ecff611ddb504e16feb5bfbfe_2</t>
  </si>
  <si>
    <t>9fb92c2fcff611ddb504e16feb5bfbfe</t>
  </si>
  <si>
    <t>152326197610257134</t>
  </si>
  <si>
    <t>1505251103010248</t>
  </si>
  <si>
    <t>冯亚芹</t>
  </si>
  <si>
    <t>c07073d75875486ab7646e5631c8bf54</t>
  </si>
  <si>
    <t>a6561c11d23a11ddb504e16feb5bfbfe_2</t>
  </si>
  <si>
    <t>a6561c12d23a11ddb504e16feb5bfbfe</t>
  </si>
  <si>
    <t>152326196009237111</t>
  </si>
  <si>
    <t>高森</t>
  </si>
  <si>
    <t>152326196011267125</t>
  </si>
  <si>
    <t>1505251103010178</t>
  </si>
  <si>
    <t>李清</t>
  </si>
  <si>
    <t>acc45b0c73e54c379561bb782c9531a7</t>
  </si>
  <si>
    <t>ac758408d00111ddb504e16feb5bfbfe_2</t>
  </si>
  <si>
    <t>ac758409d00111ddb504e16feb5bfbfe</t>
  </si>
  <si>
    <t>152326195507187116</t>
  </si>
  <si>
    <t>1505251103010067</t>
  </si>
  <si>
    <t>冯连仓</t>
  </si>
  <si>
    <t>95f36c6030684c5586c775051f34e3d9</t>
  </si>
  <si>
    <t>b41bd4adcf3211ddb504e16feb5bfbfe_2</t>
  </si>
  <si>
    <t>b41bd4aecf3211ddb504e16feb5bfbfe</t>
  </si>
  <si>
    <t>152326196010107111</t>
  </si>
  <si>
    <t>1505251103010265</t>
  </si>
  <si>
    <t>黄耀平</t>
  </si>
  <si>
    <t>cc4b41d1c78a42928ca8331de2c7d1be</t>
  </si>
  <si>
    <t>10bf64c6d25311ddb504e16feb5bfbfe_2</t>
  </si>
  <si>
    <t>10bf64c7d25311ddb504e16feb5bfbfe</t>
  </si>
  <si>
    <t>152326197509037110</t>
  </si>
  <si>
    <t>1505251103010280</t>
  </si>
  <si>
    <t>王福</t>
  </si>
  <si>
    <t>ca0a5b336b6b402a9d12b588cf033bf0</t>
  </si>
  <si>
    <t>5def7cfcd2e611ddb504e16feb5bfbfe_2</t>
  </si>
  <si>
    <t>5def7cfdd2e611ddb504e16feb5bfbfe</t>
  </si>
  <si>
    <t>152326195011057131</t>
  </si>
  <si>
    <t>1505251103010308</t>
  </si>
  <si>
    <t>李宝宽</t>
  </si>
  <si>
    <t>67fa7975be31448697b7a894a3099b2d</t>
  </si>
  <si>
    <t>9136c9d2d33f11ddb504e16feb5bfbfe_2</t>
  </si>
  <si>
    <t>9136c9d3d33f11ddb504e16feb5bfbfe</t>
  </si>
  <si>
    <t>152326195004027110</t>
  </si>
  <si>
    <t>1505251103010233</t>
  </si>
  <si>
    <t>高利彦</t>
  </si>
  <si>
    <t>4f27955954894c94a9a6618eb59f3142</t>
  </si>
  <si>
    <t>2304f8c4d19a11ddb504e16feb5bfbfe_2</t>
  </si>
  <si>
    <t>3ba326b8d21f11ddb504e16feb5bfbfe</t>
  </si>
  <si>
    <t>152326197312197129</t>
  </si>
  <si>
    <t>1505251103010033</t>
  </si>
  <si>
    <t>曹孟和</t>
  </si>
  <si>
    <t>f30c7ce35ba24a2db52f8fd4c96eba05</t>
  </si>
  <si>
    <t>2b8ee902cef811ddb504e16feb5bfbfe_2</t>
  </si>
  <si>
    <t>2b8ee903cef811ddb504e16feb5bfbfe</t>
  </si>
  <si>
    <t>152326196307107112</t>
  </si>
  <si>
    <t>1505251103010330</t>
  </si>
  <si>
    <t>侯占路</t>
  </si>
  <si>
    <t>cbb977068f5d45159bf4eaee762c8623</t>
  </si>
  <si>
    <t>C4217D1A-CBE0-0001-7D34-1773624C1996_2</t>
  </si>
  <si>
    <t>C4217D1A-CBE0-0001-518F-1AB01E2099B0</t>
  </si>
  <si>
    <t>152326198402177118</t>
  </si>
  <si>
    <t>1505251103010021</t>
  </si>
  <si>
    <t>李志军</t>
  </si>
  <si>
    <t>ef444c43c72d474c99db5092a9bcfe16</t>
  </si>
  <si>
    <t>61af79a6ce7811ddb504e16feb5bfbfe_2</t>
  </si>
  <si>
    <t>61af79a7ce7811ddb504e16feb5bfbfe</t>
  </si>
  <si>
    <t>152326197405117116</t>
  </si>
  <si>
    <t>1505251103010119</t>
  </si>
  <si>
    <t>刘志祥</t>
  </si>
  <si>
    <t>cc6b24be248a48b698a928c29891e329</t>
  </si>
  <si>
    <t>90615a18cfcc11ddb504e16feb5bfbfe_2</t>
  </si>
  <si>
    <t>90615a19cfcc11ddb504e16feb5bfbfe</t>
  </si>
  <si>
    <t>15232619450706711X</t>
  </si>
  <si>
    <t>1505251103010291</t>
  </si>
  <si>
    <t>高春</t>
  </si>
  <si>
    <t>29105e52677d48a59f25a33fc3253e0b</t>
  </si>
  <si>
    <t>f19a6c2fd30111ddb504e16feb5bfbfe_2</t>
  </si>
  <si>
    <t>f19a6c30d30111ddb504e16feb5bfbfe</t>
  </si>
  <si>
    <t>152326196111297137</t>
  </si>
  <si>
    <t>1505251103010218</t>
  </si>
  <si>
    <t>马永全</t>
  </si>
  <si>
    <t>05581aa3f4604e0798c138c04e5d8192</t>
  </si>
  <si>
    <t>7c2683f9d18411ddb504e16feb5bfbfe_2</t>
  </si>
  <si>
    <t>7c2683fad18411ddb504e16feb5bfbfe</t>
  </si>
  <si>
    <t>152326197201097117</t>
  </si>
  <si>
    <t>1505251103010252</t>
  </si>
  <si>
    <t>赵永生</t>
  </si>
  <si>
    <t>c666d6722c944ccd828192ca2c12cf68</t>
  </si>
  <si>
    <t>00fa175dd24111ddb504e16feb5bfbfe_2</t>
  </si>
  <si>
    <t>00fa175ed24111ddb504e16feb5bfbfe</t>
  </si>
  <si>
    <t>152326197402177113</t>
  </si>
  <si>
    <t>1505251103010240</t>
  </si>
  <si>
    <t>田云宏</t>
  </si>
  <si>
    <t>565aa2c4b34a4b78a690dd0665fe8100</t>
  </si>
  <si>
    <t>cba4ec0dd22c11ddb504e16feb5bfbfe_2</t>
  </si>
  <si>
    <t>cba4ec0ed22c11ddb504e16feb5bfbfe</t>
  </si>
  <si>
    <t>152326195404167139</t>
  </si>
  <si>
    <t>董清和</t>
  </si>
  <si>
    <t>152326195408167128</t>
  </si>
  <si>
    <t>1505251103010349</t>
  </si>
  <si>
    <t>包德</t>
  </si>
  <si>
    <t>9087329e72124ec3ac3c6fba0027f03c</t>
  </si>
  <si>
    <t>c0bb50ba8f3711e1b36ebbdede46850b_2</t>
  </si>
  <si>
    <t>c0bb50bb8f3711e1b36ebbdede46850b</t>
  </si>
  <si>
    <t>152326197002147134</t>
  </si>
  <si>
    <t>1505251103010271</t>
  </si>
  <si>
    <t>于军</t>
  </si>
  <si>
    <t>5eb326d145014a7683dbdf890f2e6a43</t>
  </si>
  <si>
    <t>2c363d94d25811ddb504e16feb5bfbfe_3</t>
  </si>
  <si>
    <t>2c363d95d25811ddb504e16feb5bfbfe</t>
  </si>
  <si>
    <t>152326197201037114</t>
  </si>
  <si>
    <t>1505251103010243</t>
  </si>
  <si>
    <t>高永</t>
  </si>
  <si>
    <t>d50700769bfd4dccb235f58b64c78628</t>
  </si>
  <si>
    <t>a4b0bf73d23111ddb504e16feb5bfbfe_2</t>
  </si>
  <si>
    <t>a4b0bf74d23111ddb504e16feb5bfbfe</t>
  </si>
  <si>
    <t>152326196601267117</t>
  </si>
  <si>
    <t>1505251103010011</t>
  </si>
  <si>
    <t>邵风华</t>
  </si>
  <si>
    <t>bf325cf147e34249953865428c58988c</t>
  </si>
  <si>
    <t>270d8fc9ce6d11ddb504e16feb5bfbfe_2</t>
  </si>
  <si>
    <t>b539968ace6d11ddb504e16feb5bfbfe</t>
  </si>
  <si>
    <t>15232619700921714X</t>
  </si>
  <si>
    <t>1505251103010085</t>
  </si>
  <si>
    <t>赵冬</t>
  </si>
  <si>
    <t>731a501ca44045e890c1beb016b2334e</t>
  </si>
  <si>
    <t>829ab582cf3b11ddb504e16feb5bfbfe_2</t>
  </si>
  <si>
    <t>829ab583cf3b11ddb504e16feb5bfbfe</t>
  </si>
  <si>
    <t>152326198301297110</t>
  </si>
  <si>
    <t>1505251103010143</t>
  </si>
  <si>
    <t>梁玉兰</t>
  </si>
  <si>
    <t>8a641be05acb48b5b6138f4af645788f</t>
  </si>
  <si>
    <t>b2f310dbcfef11ddb504e16feb5bfbfe_2</t>
  </si>
  <si>
    <t>b2f310dccfef11ddb504e16feb5bfbfe</t>
  </si>
  <si>
    <t>152326194503027129</t>
  </si>
  <si>
    <t>1505251103010312</t>
  </si>
  <si>
    <t>高艳强</t>
  </si>
  <si>
    <t>f8bc655dddf149bb9862a195a4b98e73</t>
  </si>
  <si>
    <t>b5d7c06b0d4a11de8def0ff47879fc46_2</t>
  </si>
  <si>
    <t>b5d7c06c0d4a11de8def0ff47879fc46</t>
  </si>
  <si>
    <t>152326198302037118</t>
  </si>
  <si>
    <t>1505251103010204</t>
  </si>
  <si>
    <t>于晓忠</t>
  </si>
  <si>
    <t>15c0e43d72d54a3699abc4997c31d3bf</t>
  </si>
  <si>
    <t>0ed13ed4d0cd11ddb504e16feb5bfbfe_2</t>
  </si>
  <si>
    <t>0ed13ed5d0cd11ddb504e16feb5bfbfe</t>
  </si>
  <si>
    <t>152326197404297135</t>
  </si>
  <si>
    <t>1505251103010019</t>
  </si>
  <si>
    <t>李志忠</t>
  </si>
  <si>
    <t>eecef8c952504a7cabd95d2b2463583a</t>
  </si>
  <si>
    <t>a58eba15ce7611ddb504e16feb5bfbfe_2</t>
  </si>
  <si>
    <t>a58eba16ce7611ddb504e16feb5bfbfe</t>
  </si>
  <si>
    <t>152326195705077110</t>
  </si>
  <si>
    <t>1505251103010038</t>
  </si>
  <si>
    <t>马永奎</t>
  </si>
  <si>
    <t>09ea408b7f4f48d2bbd6e6be922051c6</t>
  </si>
  <si>
    <t>10684373cf0411ddb504e16feb5bfbfe_2</t>
  </si>
  <si>
    <t>10684374cf0411ddb504e16feb5bfbfe</t>
  </si>
  <si>
    <t>152326196011237137</t>
  </si>
  <si>
    <t>1505251103010203</t>
  </si>
  <si>
    <t>侯作平</t>
  </si>
  <si>
    <t>005a4f6f3a6a4d369a4895fbe39bd63e</t>
  </si>
  <si>
    <t>d0346af4d0ca11ddb504e16feb5bfbfe_2</t>
  </si>
  <si>
    <t>d0346af5d0ca11ddb504e16feb5bfbfe</t>
  </si>
  <si>
    <t>152326197303147111</t>
  </si>
  <si>
    <t>1505251103010202</t>
  </si>
  <si>
    <t>侯作军</t>
  </si>
  <si>
    <t>132a1205dd2943deb303367e9ec41850</t>
  </si>
  <si>
    <t>a37ac406d0c111ddb504e16feb5bfbfe_2</t>
  </si>
  <si>
    <t>a37ac407d0c111ddb504e16feb5bfbfe</t>
  </si>
  <si>
    <t>152326196603297133</t>
  </si>
  <si>
    <t>1505251103010092</t>
  </si>
  <si>
    <t>李占云</t>
  </si>
  <si>
    <t>993e2aada5844fcebb88f3c71ef31b5c</t>
  </si>
  <si>
    <t>8000fb13cf3f11ddb504e16feb5bfbfe_2</t>
  </si>
  <si>
    <t>2ca80c15cf4011ddb504e16feb5bfbfe</t>
  </si>
  <si>
    <t>152326195901037124</t>
  </si>
  <si>
    <t>1505251103010027</t>
  </si>
  <si>
    <t>郝树军</t>
  </si>
  <si>
    <t>5f1cb1904d934bb1b87c32f8fe00592d</t>
  </si>
  <si>
    <t>1177edbcce8411ddb504e16feb5bfbfe_2</t>
  </si>
  <si>
    <t>1177edbdce8411ddb504e16feb5bfbfe</t>
  </si>
  <si>
    <t>152326197005117133</t>
  </si>
  <si>
    <t>1505251103010200</t>
  </si>
  <si>
    <t>齐福军</t>
  </si>
  <si>
    <t>3d157348ab5c4fa9974438fc9eccecf1</t>
  </si>
  <si>
    <t>2e6e87b5d0bb11ddb504e16feb5bfbfe_2</t>
  </si>
  <si>
    <t>2e6e87b6d0bb11ddb504e16feb5bfbfe</t>
  </si>
  <si>
    <t>152326196602147133</t>
  </si>
  <si>
    <t>1505251103010214</t>
  </si>
  <si>
    <t>张忠平</t>
  </si>
  <si>
    <t>085caa64e0c84d8b88cb553d81be1b79</t>
  </si>
  <si>
    <t>9d26586cd16911ddb504e16feb5bfbfe_2</t>
  </si>
  <si>
    <t>9d26586dd16911ddb504e16feb5bfbfe</t>
  </si>
  <si>
    <t>152326197710107117</t>
  </si>
  <si>
    <t>1505251103010110</t>
  </si>
  <si>
    <t>樊国全</t>
  </si>
  <si>
    <t>fe6ada5ea1f6454896bce61ee525ae05</t>
  </si>
  <si>
    <t>35afd468cfc711ddb504e16feb5bfbfe_2</t>
  </si>
  <si>
    <t>35afd469cfc711ddb504e16feb5bfbfe</t>
  </si>
  <si>
    <t>152326195507287117</t>
  </si>
  <si>
    <t>1505251103010321</t>
  </si>
  <si>
    <t>董立辉</t>
  </si>
  <si>
    <t>c2f4d8b1a89445c6a41d5ef5a67db1a3</t>
  </si>
  <si>
    <t>C400B848-4880-0001-375B-16A1F950F2F0_2</t>
  </si>
  <si>
    <t>C400B848-4880-0001-B154-13C0CE1917CD</t>
  </si>
  <si>
    <t>152326197808207116</t>
  </si>
  <si>
    <t>1505251103010319</t>
  </si>
  <si>
    <t>董国慧</t>
  </si>
  <si>
    <t>07c5c686c3b247a6aaca679382c33e3c</t>
  </si>
  <si>
    <t>C400B794-C470-0001-CAC7-1DDFB4A01A36_2</t>
  </si>
  <si>
    <t>C400B794-C470-0001-69D4-4C3B145063E0</t>
  </si>
  <si>
    <t>15232619790305711X</t>
  </si>
  <si>
    <t>1505251103010327</t>
  </si>
  <si>
    <t>樊振伟</t>
  </si>
  <si>
    <t>956130526df94e8aa0d34947aa36cf76</t>
  </si>
  <si>
    <t>C400BA4C-E180-0001-3466-151413D01020_2</t>
  </si>
  <si>
    <t>C400BA4C-E180-0001-D577-1B1F2D4B8550</t>
  </si>
  <si>
    <t>152326198408257119</t>
  </si>
  <si>
    <t>1505251103010001</t>
  </si>
  <si>
    <t>李平海</t>
  </si>
  <si>
    <t>a74081ea312549e297e09d4081bd7070</t>
  </si>
  <si>
    <t>a0b34bafce6011ddb504e16feb5bfbfe_2</t>
  </si>
  <si>
    <t>a0b34bb0ce6011ddb504e16feb5bfbfe</t>
  </si>
  <si>
    <t>152326196408067113</t>
  </si>
  <si>
    <t>1505251103010326</t>
  </si>
  <si>
    <t>高艳成</t>
  </si>
  <si>
    <t>959fa57d063d438a96957ef446bd4156</t>
  </si>
  <si>
    <t>C400BA1D-3470-0001-3862-2B0015701255_2</t>
  </si>
  <si>
    <t>C400BA1D-3470-0001-D132-1B2017401E60</t>
  </si>
  <si>
    <t>152326197912077155</t>
  </si>
  <si>
    <t>1505251103010231</t>
  </si>
  <si>
    <t>唐建华</t>
  </si>
  <si>
    <t>0d14352e56774dcaa9084e476e542c76</t>
  </si>
  <si>
    <t>04bcd0ebd19811ddb504e16feb5bfbfe_2</t>
  </si>
  <si>
    <t>04bcd0ecd19811ddb504e16feb5bfbfe</t>
  </si>
  <si>
    <t>15232619750522711X</t>
  </si>
  <si>
    <t>1505251103010043</t>
  </si>
  <si>
    <t>王强</t>
  </si>
  <si>
    <t>852136dc615d40ceaf4332fb0d27b82c</t>
  </si>
  <si>
    <t>133183adcf0911ddb504e16feb5bfbfe_2</t>
  </si>
  <si>
    <t>133183aecf0911ddb504e16feb5bfbfe</t>
  </si>
  <si>
    <t>152326197007107115</t>
  </si>
  <si>
    <t>1505251103010219</t>
  </si>
  <si>
    <t>王凤奎</t>
  </si>
  <si>
    <t>5f2d6d8b02bf4c54a22415d880112a18</t>
  </si>
  <si>
    <t>13866e4cd18711ddb504e16feb5bfbfe_2</t>
  </si>
  <si>
    <t>13866e4dd18711ddb504e16feb5bfbfe</t>
  </si>
  <si>
    <t>15232619700509711X</t>
  </si>
  <si>
    <t>1505251103010236</t>
  </si>
  <si>
    <t>张贵权</t>
  </si>
  <si>
    <t>1ba1eed6f57243e7bc65484ef0cd4932</t>
  </si>
  <si>
    <t>e916cf6ad22211ddb504e16feb5bfbfe_2</t>
  </si>
  <si>
    <t>e916cf6bd22211ddb504e16feb5bfbfe</t>
  </si>
  <si>
    <t>152326195706307117</t>
  </si>
  <si>
    <t>1505251103010129</t>
  </si>
  <si>
    <t>高双</t>
  </si>
  <si>
    <t>0838624bee9944ffb12dcba3f4984b93</t>
  </si>
  <si>
    <t>8ff4b37fcfe211ddb504e16feb5bfbfe_2</t>
  </si>
  <si>
    <t>8ff4b380cfe211ddb504e16feb5bfbfe</t>
  </si>
  <si>
    <t>15232619550923713X</t>
  </si>
  <si>
    <t>1505251103010289</t>
  </si>
  <si>
    <t>张伟</t>
  </si>
  <si>
    <t>f3e889c5aca9400eb3dad7d3f65a2dc3</t>
  </si>
  <si>
    <t>bd498cf6d2f411ddb504e16feb5bfbfe_2</t>
  </si>
  <si>
    <t>bd498cf7d2f411ddb504e16feb5bfbfe</t>
  </si>
  <si>
    <t>152326197811287137</t>
  </si>
  <si>
    <t>1505251103010127</t>
  </si>
  <si>
    <t>侯奎</t>
  </si>
  <si>
    <t>b8868845a8bf400191f5ab2f152e67d7</t>
  </si>
  <si>
    <t>80be7855cfd611ddb504e16feb5bfbfe_2</t>
  </si>
  <si>
    <t>80be7856cfd611ddb504e16feb5bfbfe</t>
  </si>
  <si>
    <t>152326195610137117</t>
  </si>
  <si>
    <t>1505251103010133</t>
  </si>
  <si>
    <t>潘国军</t>
  </si>
  <si>
    <t>2f8e448aa8ee40a4b2bbb2919ea2fcbd</t>
  </si>
  <si>
    <t>9fb6b911cfe711ddb504e16feb5bfbfe_2</t>
  </si>
  <si>
    <t>9fb6b912cfe711ddb504e16feb5bfbfe</t>
  </si>
  <si>
    <t>152326197301157113</t>
  </si>
  <si>
    <t>1505251103010121</t>
  </si>
  <si>
    <t>孙俊超</t>
  </si>
  <si>
    <t>3791070b69cf4390a432f62a1c247286</t>
  </si>
  <si>
    <t>63a22d53cfd111ddb504e16feb5bfbfe_2</t>
  </si>
  <si>
    <t>63a22d54cfd111ddb504e16feb5bfbfe</t>
  </si>
  <si>
    <t>152326198410207129</t>
  </si>
  <si>
    <t>1505251103010107</t>
  </si>
  <si>
    <t>高彦羽</t>
  </si>
  <si>
    <t>10044f4ba81d407f87450d0fcce05c04</t>
  </si>
  <si>
    <t>b0fefa8dcfc511ddb504e16feb5bfbfe_2</t>
  </si>
  <si>
    <t>b0fefa8ecfc511ddb504e16feb5bfbfe</t>
  </si>
  <si>
    <t>152326197503277113</t>
  </si>
  <si>
    <t>1505251103010264</t>
  </si>
  <si>
    <t>康旭强</t>
  </si>
  <si>
    <t>edc5152ccf7844f4874b5a80f952bf9a</t>
  </si>
  <si>
    <t>4bf98e72d25211ddb504e16feb5bfbfe_2</t>
  </si>
  <si>
    <t>4bf98e73d25211ddb504e16feb5bfbfe</t>
  </si>
  <si>
    <t>152326197312077119</t>
  </si>
  <si>
    <t>1505251103010150</t>
  </si>
  <si>
    <t>路广平</t>
  </si>
  <si>
    <t>52d058acefe042ffac2d86a5d6231d7f</t>
  </si>
  <si>
    <t>2cd9e1c0cff011ddb504e16feb5bfbfe_2</t>
  </si>
  <si>
    <t>2cd9e1c1cff011ddb504e16feb5bfbfe</t>
  </si>
  <si>
    <t>152326196211197117</t>
  </si>
  <si>
    <t>1505251103010169</t>
  </si>
  <si>
    <t>张国辉</t>
  </si>
  <si>
    <t>12cdaf13f5ea48878bd438f9080185e5</t>
  </si>
  <si>
    <t>a182254ccff911ddb504e16feb5bfbfe_2</t>
  </si>
  <si>
    <t>a182254dcff911ddb504e16feb5bfbfe</t>
  </si>
  <si>
    <t>152326197311097118</t>
  </si>
  <si>
    <t>1505251103010215</t>
  </si>
  <si>
    <t>李希文</t>
  </si>
  <si>
    <t>fe8076f5720d4a07879471d8ddbe6cb5</t>
  </si>
  <si>
    <t>6f97fc53d16b11ddb504e16feb5bfbfe_2</t>
  </si>
  <si>
    <t>6f97fc54d16b11ddb504e16feb5bfbfe</t>
  </si>
  <si>
    <t>152326196408227113</t>
  </si>
  <si>
    <t>1505251103010108</t>
  </si>
  <si>
    <t>高彦志</t>
  </si>
  <si>
    <t>6023a4a88eb541ff9ffa4b4898076b43</t>
  </si>
  <si>
    <t>797f4148cfc611ddb504e16feb5bfbfe_2</t>
  </si>
  <si>
    <t>797f4149cfc611ddb504e16feb5bfbfe</t>
  </si>
  <si>
    <t>152326197208067113</t>
  </si>
  <si>
    <t>1505251103010246</t>
  </si>
  <si>
    <t>李月军</t>
  </si>
  <si>
    <t>c8def03738414bf3bec982c24972a99d</t>
  </si>
  <si>
    <t>49ce0ca3d23611ddb504e16feb5bfbfe_2</t>
  </si>
  <si>
    <t>49ce0ca4d23611ddb504e16feb5bfbfe</t>
  </si>
  <si>
    <t>152326196409147131</t>
  </si>
  <si>
    <t>1505251103010018</t>
  </si>
  <si>
    <t>曹孟山</t>
  </si>
  <si>
    <t>72956cda099144c4b59154632ec3137b</t>
  </si>
  <si>
    <t>7432bb69ce7511ddb504e16feb5bfbfe_2</t>
  </si>
  <si>
    <t>7432bb6ace7511ddb504e16feb5bfbfe</t>
  </si>
  <si>
    <t>152326196101107117</t>
  </si>
  <si>
    <t>1505251103010028</t>
  </si>
  <si>
    <t>郝树权</t>
  </si>
  <si>
    <t>507a4a74a3db4719a2bebd53a9c28451</t>
  </si>
  <si>
    <t>b6cb3b14ce8411ddb504e16feb5bfbfe_2</t>
  </si>
  <si>
    <t>b6cb3b15ce8411ddb504e16feb5bfbfe</t>
  </si>
  <si>
    <t>152326196606197111</t>
  </si>
  <si>
    <t>1505251103010192</t>
  </si>
  <si>
    <t>田晓军</t>
  </si>
  <si>
    <t>6be5d0e37e63404c8fd41cd5fa64a66d</t>
  </si>
  <si>
    <t>b8fe3967d0b111ddb504e16feb5bfbfe_2</t>
  </si>
  <si>
    <t>b8fe3968d0b111ddb504e16feb5bfbfe</t>
  </si>
  <si>
    <t>152326197109147118</t>
  </si>
  <si>
    <t>1505251103010281</t>
  </si>
  <si>
    <t>李希范</t>
  </si>
  <si>
    <t>723e6f04fecf4778ae01faff54f493ac</t>
  </si>
  <si>
    <t>141ccc7bd2e811ddb504e16feb5bfbfe_2</t>
  </si>
  <si>
    <t>141ccc7cd2e811ddb504e16feb5bfbfe</t>
  </si>
  <si>
    <t>15232619530316713X</t>
  </si>
  <si>
    <t>1505251103010210</t>
  </si>
  <si>
    <t>高云玲</t>
  </si>
  <si>
    <t>bff63b20553f43258e54d2d13da2ac30</t>
  </si>
  <si>
    <t>5fdd19b4d15a11ddb504e16feb5bfbfe_2</t>
  </si>
  <si>
    <t>109473cad16111ddb504e16feb5bfbfe</t>
  </si>
  <si>
    <t>152326195312137127</t>
  </si>
  <si>
    <t>1505251103010078</t>
  </si>
  <si>
    <t>樊国才</t>
  </si>
  <si>
    <t>cac4acea9b3b499b947c2b5cfdf4c9cf</t>
  </si>
  <si>
    <t>b45430ddcf3711ddb504e16feb5bfbfe_2</t>
  </si>
  <si>
    <t>b45430decf3711ddb504e16feb5bfbfe</t>
  </si>
  <si>
    <t>152326194911077117</t>
  </si>
  <si>
    <t>1505251103010151</t>
  </si>
  <si>
    <t>张桂福</t>
  </si>
  <si>
    <t>99350a6ef4f44841bb58a34007e437b8</t>
  </si>
  <si>
    <t>9b4035b9cff011ddb504e16feb5bfbfe_2</t>
  </si>
  <si>
    <t>9b4035bacff011ddb504e16feb5bfbfe</t>
  </si>
  <si>
    <t>152326195203067115</t>
  </si>
  <si>
    <t>1505251103010296</t>
  </si>
  <si>
    <t>李艳清</t>
  </si>
  <si>
    <t>529b40fcd6194c55912a625236235011</t>
  </si>
  <si>
    <t>4473d486d33211ddb504e16feb5bfbfe_2</t>
  </si>
  <si>
    <t>4473d487d33211ddb504e16feb5bfbfe</t>
  </si>
  <si>
    <t>152326197001127115</t>
  </si>
  <si>
    <t>1505251103010300</t>
  </si>
  <si>
    <t>田云忠</t>
  </si>
  <si>
    <t>52c310e550824681835cbadb9a0acf46</t>
  </si>
  <si>
    <t>94537ea5d33511ddb504e16feb5bfbfe_2</t>
  </si>
  <si>
    <t>94537ea6d33511ddb504e16feb5bfbfe</t>
  </si>
  <si>
    <t>152326196011257111</t>
  </si>
  <si>
    <t>1505251103010290</t>
  </si>
  <si>
    <t>李志福</t>
  </si>
  <si>
    <t>d903e008a2664e2dbc56cfcdd8889763</t>
  </si>
  <si>
    <t>ce3abf2bd30011ddb504e16feb5bfbfe_2</t>
  </si>
  <si>
    <t>ce3abf2cd30011ddb504e16feb5bfbfe</t>
  </si>
  <si>
    <t>152326195204027115</t>
  </si>
  <si>
    <t>1505251103010239</t>
  </si>
  <si>
    <t>贾力双</t>
  </si>
  <si>
    <t>5f9f8c1292bf4b078d973b79ba48ccab</t>
  </si>
  <si>
    <t>4d405b7ed22c11ddb504e16feb5bfbfe_2</t>
  </si>
  <si>
    <t>4d405b7fd22c11ddb504e16feb5bfbfe</t>
  </si>
  <si>
    <t>152326198007277119</t>
  </si>
  <si>
    <t>1505251103010173</t>
  </si>
  <si>
    <t>张云权</t>
  </si>
  <si>
    <t>ba5b62bae43e4a9f96fc5ed6e44917c8</t>
  </si>
  <si>
    <t>9be6dfa4cffc11ddb504e16feb5bfbfe_2</t>
  </si>
  <si>
    <t>9be6dfa5cffc11ddb504e16feb5bfbfe</t>
  </si>
  <si>
    <t>152326197901027136</t>
  </si>
  <si>
    <t>1505251103010168</t>
  </si>
  <si>
    <t>李希杰</t>
  </si>
  <si>
    <t>f20c7173a53347989345483665cd24b7</t>
  </si>
  <si>
    <t>f2a71d4dcff811ddb504e16feb5bfbfe_2</t>
  </si>
  <si>
    <t>f2a71d4ecff811ddb504e16feb5bfbfe</t>
  </si>
  <si>
    <t>152326195008117113</t>
  </si>
  <si>
    <t>1505251103010299</t>
  </si>
  <si>
    <t>樊振有</t>
  </si>
  <si>
    <t>b5ef438dbb9740cc9b6d7978ee1703bb</t>
  </si>
  <si>
    <t>b7dee14cd33411ddb504e16feb5bfbfe_2</t>
  </si>
  <si>
    <t>b7dee14dd33411ddb504e16feb5bfbfe</t>
  </si>
  <si>
    <t>152326195911297114</t>
  </si>
  <si>
    <t>1505251103010060</t>
  </si>
  <si>
    <t>高志</t>
  </si>
  <si>
    <t>35f80f3a4335451b917aede0c1c102a3</t>
  </si>
  <si>
    <t>33166b78cf3011ddb504e16feb5bfbfe_2</t>
  </si>
  <si>
    <t>33166b79cf3011ddb504e16feb5bfbfe</t>
  </si>
  <si>
    <t>152326197011167137</t>
  </si>
  <si>
    <t>1505251103010036</t>
  </si>
  <si>
    <t>马永杰</t>
  </si>
  <si>
    <t>66a1f35d5e2543ed8527bf45388b7850</t>
  </si>
  <si>
    <t>7328a36dcf0211ddb504e16feb5bfbfe_2</t>
  </si>
  <si>
    <t>7328a36ecf0211ddb504e16feb5bfbfe</t>
  </si>
  <si>
    <t>152326198205017115</t>
  </si>
  <si>
    <t>1505251103010041</t>
  </si>
  <si>
    <t>张志刚</t>
  </si>
  <si>
    <t>7aa981705ce24b208cff3347c1660559</t>
  </si>
  <si>
    <t>46b3501acf0711ddb504e16feb5bfbfe_2</t>
  </si>
  <si>
    <t>46b3501bcf0711ddb504e16feb5bfbfe</t>
  </si>
  <si>
    <t>152326197207127110</t>
  </si>
  <si>
    <t>1505251103010072</t>
  </si>
  <si>
    <t>皮风祥</t>
  </si>
  <si>
    <t>de98230c4b384ed7ab1640eadc3f41d1</t>
  </si>
  <si>
    <t>998a4f3ccf3411ddb504e16feb5bfbfe_2</t>
  </si>
  <si>
    <t>998a4f3dcf3411ddb504e16feb5bfbfe</t>
  </si>
  <si>
    <t>152326195401107114</t>
  </si>
  <si>
    <t>1505251103010329</t>
  </si>
  <si>
    <t>高彦辉</t>
  </si>
  <si>
    <t>788b5f7f7360426a9e83d481664bd791</t>
  </si>
  <si>
    <t>C400BAD9-7F90-0001-D7C4-15B088F09F00_2</t>
  </si>
  <si>
    <t>C400BAD9-7F90-0001-2DA2-AC10146BD880</t>
  </si>
  <si>
    <t>152326197511127115</t>
  </si>
  <si>
    <t>1505251103010125</t>
  </si>
  <si>
    <t>刘忠</t>
  </si>
  <si>
    <t>631d93368f8d45a09ed79a35b7689865</t>
  </si>
  <si>
    <t>fcba75accfd311ddb504e16feb5bfbfe_2</t>
  </si>
  <si>
    <t>fcba75adcfd311ddb504e16feb5bfbfe</t>
  </si>
  <si>
    <t>152325196505217113</t>
  </si>
  <si>
    <t>1505251103010256</t>
  </si>
  <si>
    <t>侯作忠</t>
  </si>
  <si>
    <t>1fe68c15995b44d3b0e2ee23accc114e</t>
  </si>
  <si>
    <t>27d29a50d24611ddb504e16feb5bfbfe_2</t>
  </si>
  <si>
    <t>27d29a51d24611ddb504e16feb5bfbfe</t>
  </si>
  <si>
    <t>152326196812027113</t>
  </si>
  <si>
    <t>1505251103010097</t>
  </si>
  <si>
    <t>唐喜波</t>
  </si>
  <si>
    <t>8e2d6797e6674843b8bc2d7824566508</t>
  </si>
  <si>
    <t>20dcff2bcf4511ddb504e16feb5bfbfe_2</t>
  </si>
  <si>
    <t>20dcff2ccf4511ddb504e16feb5bfbfe</t>
  </si>
  <si>
    <t>152326198206067114</t>
  </si>
  <si>
    <t>1505251103010273</t>
  </si>
  <si>
    <t>李应文</t>
  </si>
  <si>
    <t>066916a3c53f4d98851ff965131deabc</t>
  </si>
  <si>
    <t>b4bcbc02d25a11ddb504e16feb5bfbfe_2</t>
  </si>
  <si>
    <t>b4bcbc03d25a11ddb504e16feb5bfbfe</t>
  </si>
  <si>
    <t>152326196910207118</t>
  </si>
  <si>
    <t>1505251103010020</t>
  </si>
  <si>
    <t>李广超</t>
  </si>
  <si>
    <t>7a27098a50944a3d8c462753d5f4b2a8</t>
  </si>
  <si>
    <t>bca124a8ce7711ddb504e16feb5bfbfe_2</t>
  </si>
  <si>
    <t>bca124a9ce7711ddb504e16feb5bfbfe</t>
  </si>
  <si>
    <t>152326198308147174</t>
  </si>
  <si>
    <t>1505251103010213</t>
  </si>
  <si>
    <t>王秀荣</t>
  </si>
  <si>
    <t>2057c48053c3428885b1283e7be76a8a</t>
  </si>
  <si>
    <t>271b42ced16611ddb504e16feb5bfbfe_2</t>
  </si>
  <si>
    <t>271b42cfd16611ddb504e16feb5bfbfe</t>
  </si>
  <si>
    <t>15232619690228712X</t>
  </si>
  <si>
    <t>1505251103010076</t>
  </si>
  <si>
    <t>梁明坤</t>
  </si>
  <si>
    <t>fee56b636e664cb9a4d43451ac298727</t>
  </si>
  <si>
    <t>1b1dbd08cf3611ddb504e16feb5bfbfe_2</t>
  </si>
  <si>
    <t>1b1dbd09cf3611ddb504e16feb5bfbfe</t>
  </si>
  <si>
    <t>152326197311217116</t>
  </si>
  <si>
    <t>1505251103010242</t>
  </si>
  <si>
    <t>高华</t>
  </si>
  <si>
    <t>b7f9197d070f49c4a36616766dc32386</t>
  </si>
  <si>
    <t>c41810d1d22f11ddb504e16feb5bfbfe_2</t>
  </si>
  <si>
    <t>c41810d2d22f11ddb504e16feb5bfbfe</t>
  </si>
  <si>
    <t>152326195710257132</t>
  </si>
  <si>
    <t>1505251103010081</t>
  </si>
  <si>
    <t>王福军</t>
  </si>
  <si>
    <t>0557cfad952844d4b0da5e060bd1a097</t>
  </si>
  <si>
    <t>a4f8a6cdcf3811ddb504e16feb5bfbfe_2</t>
  </si>
  <si>
    <t>a4f8a6cecf3811ddb504e16feb5bfbfe</t>
  </si>
  <si>
    <t>152326197112257115</t>
  </si>
  <si>
    <t>1505251103010131</t>
  </si>
  <si>
    <t>潘国義</t>
  </si>
  <si>
    <t>f6579c37954c446282e01a8bb80d53dd</t>
  </si>
  <si>
    <t>c4061970cfe411ddb504e16feb5bfbfe_2</t>
  </si>
  <si>
    <t>c4061971cfe411ddb504e16feb5bfbfe</t>
  </si>
  <si>
    <t>152326196405197131</t>
  </si>
  <si>
    <t>1505251103010266</t>
  </si>
  <si>
    <t>田云峰</t>
  </si>
  <si>
    <t>dbf14698deee4454babe124ecf9edfe1</t>
  </si>
  <si>
    <t>b19e6941d25311ddb504e16feb5bfbfe_2</t>
  </si>
  <si>
    <t>b19e6942d25311ddb504e16feb5bfbfe</t>
  </si>
  <si>
    <t>152326196503277119</t>
  </si>
  <si>
    <t>1505251103010009</t>
  </si>
  <si>
    <t>冯利广</t>
  </si>
  <si>
    <t>db565fc4b2234e47ac767de5d2745d29</t>
  </si>
  <si>
    <t>402baecdce6b11ddb504e16feb5bfbfe_2</t>
  </si>
  <si>
    <t>b3787056ce6b11ddb504e16feb5bfbfe</t>
  </si>
  <si>
    <t>152326198005247119</t>
  </si>
  <si>
    <t>1505251103010257</t>
  </si>
  <si>
    <t>冯利友</t>
  </si>
  <si>
    <t>9200c08fb2764074b1e0c138504bb9f0</t>
  </si>
  <si>
    <t>b8eaf6a3d24711ddb504e16feb5bfbfe_2</t>
  </si>
  <si>
    <t>b8eaf6a4d24711ddb504e16feb5bfbfe</t>
  </si>
  <si>
    <t>152326196810147138</t>
  </si>
  <si>
    <t>1505251103010064</t>
  </si>
  <si>
    <t>董清范</t>
  </si>
  <si>
    <t>1b3f4e8bed934504a62ef8139d8a8cdf</t>
  </si>
  <si>
    <t>b733b897cf3111ddb504e16feb5bfbfe_2</t>
  </si>
  <si>
    <t>b733b898cf3111ddb504e16feb5bfbfe</t>
  </si>
  <si>
    <t>152326196212167139</t>
  </si>
  <si>
    <t>1505251103010066</t>
  </si>
  <si>
    <t>于贵</t>
  </si>
  <si>
    <t>25f7aee062ae43808e572bb6b1e75bfc</t>
  </si>
  <si>
    <t>9e4b6b25cf3211ddb504e16feb5bfbfe_2</t>
  </si>
  <si>
    <t>9e4b6b26cf3211ddb504e16feb5bfbfe</t>
  </si>
  <si>
    <t>15232619260208711X</t>
  </si>
  <si>
    <t>1505251103010181</t>
  </si>
  <si>
    <t>陈玉</t>
  </si>
  <si>
    <t>63ca8b86c7654ed58174e797618360ed</t>
  </si>
  <si>
    <t>42e3769dd00511ddb504e16feb5bfbfe_2</t>
  </si>
  <si>
    <t>42e3769ed00511ddb504e16feb5bfbfe</t>
  </si>
  <si>
    <t>15232619670127711X</t>
  </si>
  <si>
    <t>1505251103010030</t>
  </si>
  <si>
    <t>冯利君</t>
  </si>
  <si>
    <t>a4408c4902eb49589ec7d64b0383125a</t>
  </si>
  <si>
    <t>31ea9780ce8611ddb504e16feb5bfbfe_2</t>
  </si>
  <si>
    <t>31ea9781ce8611ddb504e16feb5bfbfe</t>
  </si>
  <si>
    <t>152326196905137127</t>
  </si>
  <si>
    <t>1505251103010050</t>
  </si>
  <si>
    <t>刘殿富</t>
  </si>
  <si>
    <t>2666551019074766b938961924c01a06</t>
  </si>
  <si>
    <t>9a8a799fcf1211ddb504e16feb5bfbfe_2</t>
  </si>
  <si>
    <t>9a8a79a0cf1211ddb504e16feb5bfbfe</t>
  </si>
  <si>
    <t>152326195705127130</t>
  </si>
  <si>
    <t>1505251103010069</t>
  </si>
  <si>
    <t>刘国金</t>
  </si>
  <si>
    <t>448aabc8ed404fe3983965468b366c8f</t>
  </si>
  <si>
    <t>745804d1cf3311ddb504e16feb5bfbfe_2</t>
  </si>
  <si>
    <t>745804d2cf3311ddb504e16feb5bfbfe</t>
  </si>
  <si>
    <t>152326195710097116</t>
  </si>
  <si>
    <t>1505251103010262</t>
  </si>
  <si>
    <t>吴军</t>
  </si>
  <si>
    <t>3eb97b56d8724746aed4ac25c9069783</t>
  </si>
  <si>
    <t>7457a453d25011ddb504e16feb5bfbfe_2</t>
  </si>
  <si>
    <t>7457a454d25011ddb504e16feb5bfbfe</t>
  </si>
  <si>
    <t>152326197503187118</t>
  </si>
  <si>
    <t>1505251103010122</t>
  </si>
  <si>
    <t>叶品军</t>
  </si>
  <si>
    <t>2aabe6a02e494f5f8b4843ef979d2396</t>
  </si>
  <si>
    <t>791cd5c4cfd111ddb504e16feb5bfbfe_2</t>
  </si>
  <si>
    <t>791cd5c5cfd111ddb504e16feb5bfbfe</t>
  </si>
  <si>
    <t>152326196102027119</t>
  </si>
  <si>
    <t>1505251103010059</t>
  </si>
  <si>
    <t>高云清</t>
  </si>
  <si>
    <t>e791ed487cf444ebaf6923077658b043</t>
  </si>
  <si>
    <t>94ae34a2cf2f11ddb504e16feb5bfbfe_2</t>
  </si>
  <si>
    <t>94ae34a3cf2f11ddb504e16feb5bfbfe</t>
  </si>
  <si>
    <t>152326194404227117</t>
  </si>
  <si>
    <t>1505251103010227</t>
  </si>
  <si>
    <t>乔维富</t>
  </si>
  <si>
    <t>e35fb32ef5fb45468b0d36797b9ddc70</t>
  </si>
  <si>
    <t>6c53dfbcd18e11ddb504e16feb5bfbfe_2</t>
  </si>
  <si>
    <t>6c53dfbdd18e11ddb504e16feb5bfbfe</t>
  </si>
  <si>
    <t>15232419761123381X</t>
  </si>
  <si>
    <t>1505251103010101</t>
  </si>
  <si>
    <t>朱彦辉</t>
  </si>
  <si>
    <t>36aad7b00ddf43928ec76a2a79bcb2ee</t>
  </si>
  <si>
    <t>f17d5a84cfbf11ddb504e16feb5bfbfe_2</t>
  </si>
  <si>
    <t>98fb286dcfc011ddb504e16feb5bfbfe</t>
  </si>
  <si>
    <t>152326198805087117</t>
  </si>
  <si>
    <t>1505251103010023</t>
  </si>
  <si>
    <t>李志起</t>
  </si>
  <si>
    <t>b38121720601427b8117ad93774fd5b7</t>
  </si>
  <si>
    <t>ccef929ace7911ddb504e16feb5bfbfe_2</t>
  </si>
  <si>
    <t>ccef929bce7911ddb504e16feb5bfbfe</t>
  </si>
  <si>
    <t>152326196812157110</t>
  </si>
  <si>
    <t>1505251103010074</t>
  </si>
  <si>
    <t>马春花</t>
  </si>
  <si>
    <t>e640d096b6f5473fbad4ab3ccd843ffc</t>
  </si>
  <si>
    <t>8eaa141acf3511ddb504e16feb5bfbfe_2</t>
  </si>
  <si>
    <t>c3e0f8fdcf3511ddb504e16feb5bfbfe</t>
  </si>
  <si>
    <t>152326194503167121</t>
  </si>
  <si>
    <t>1505251103010104</t>
  </si>
  <si>
    <t>于占河</t>
  </si>
  <si>
    <t>1abb18586ce845f585e84456d7e4eee1</t>
  </si>
  <si>
    <t>849bd49ccfc311ddb504e16feb5bfbfe_2</t>
  </si>
  <si>
    <t>849bd49dcfc311ddb504e16feb5bfbfe</t>
  </si>
  <si>
    <t>152326194711147117</t>
  </si>
  <si>
    <t>1505251103010261</t>
  </si>
  <si>
    <t>朱裕</t>
  </si>
  <si>
    <t>1b6204cb1fd644aabb42eff0c016961b</t>
  </si>
  <si>
    <t>9c599a46d24f11ddb504e16feb5bfbfe_2</t>
  </si>
  <si>
    <t>9c599a47d24f11ddb504e16feb5bfbfe</t>
  </si>
  <si>
    <t>152326197607107151</t>
  </si>
  <si>
    <t>1505251103010222</t>
  </si>
  <si>
    <t>张国福</t>
  </si>
  <si>
    <t>e38b19bdfa014073bc72446bd2402e1d</t>
  </si>
  <si>
    <t>bb5b9a29d18911ddb504e16feb5bfbfe_2</t>
  </si>
  <si>
    <t>bb5b9a2ad18911ddb504e16feb5bfbfe</t>
  </si>
  <si>
    <t>152326197005127171</t>
  </si>
  <si>
    <t>1505251103010194</t>
  </si>
  <si>
    <t>李景春</t>
  </si>
  <si>
    <t>4e2d6abbbbb4460ab1c779f80ca506a9</t>
  </si>
  <si>
    <t>384a758bd0b311ddb504e16feb5bfbfe_2</t>
  </si>
  <si>
    <t>384a758cd0b311ddb504e16feb5bfbfe</t>
  </si>
  <si>
    <t>152326194909157118</t>
  </si>
  <si>
    <t>1505251103010080</t>
  </si>
  <si>
    <t>樊国有</t>
  </si>
  <si>
    <t>87630ce37e7c423e83c990fd3bb9936a</t>
  </si>
  <si>
    <t>441507d6cf3811ddb504e16feb5bfbfe_2</t>
  </si>
  <si>
    <t>441507d7cf3811ddb504e16feb5bfbfe</t>
  </si>
  <si>
    <t>152326195305137110</t>
  </si>
  <si>
    <t>1505251103010068</t>
  </si>
  <si>
    <t>于恒军</t>
  </si>
  <si>
    <t>643e836135cb4356877e067057209ab2</t>
  </si>
  <si>
    <t>2a4109d9cf3311ddb504e16feb5bfbfe_2</t>
  </si>
  <si>
    <t>2a4109dacf3311ddb504e16feb5bfbfe</t>
  </si>
  <si>
    <t>152326196706167112</t>
  </si>
  <si>
    <t>1505251103010118</t>
  </si>
  <si>
    <t>孙国强</t>
  </si>
  <si>
    <t>14b339f9692e4918b19d0f573b484bab</t>
  </si>
  <si>
    <t>83771428cfcc11ddb504e16feb5bfbfe_2</t>
  </si>
  <si>
    <t>83771429cfcc11ddb504e16feb5bfbfe</t>
  </si>
  <si>
    <t>152326196605057117</t>
  </si>
  <si>
    <t>1505251103010056</t>
  </si>
  <si>
    <t>李艳江</t>
  </si>
  <si>
    <t>3543709afa2c458bad413c30382a1d14</t>
  </si>
  <si>
    <t>3d68b0f7cf2a11ddb504e16feb5bfbfe_2</t>
  </si>
  <si>
    <t>3d68b0f8cf2a11ddb504e16feb5bfbfe</t>
  </si>
  <si>
    <t>152326197712027110</t>
  </si>
  <si>
    <t>1505251103010298</t>
  </si>
  <si>
    <t>樊宏波</t>
  </si>
  <si>
    <t>cec8f78ef9b248fd90cf5ba702d0f922</t>
  </si>
  <si>
    <t>b69cb9e3d33311ddb504e16feb5bfbfe_2</t>
  </si>
  <si>
    <t>b69cb9e4d33311ddb504e16feb5bfbfe</t>
  </si>
  <si>
    <t>15232619760821715X</t>
  </si>
  <si>
    <t>1505251103010061</t>
  </si>
  <si>
    <t>冯利国</t>
  </si>
  <si>
    <t>6ea698127556425196a08d5d22fde44f</t>
  </si>
  <si>
    <t>470ac26fcf3011ddb504e16feb5bfbfe_2</t>
  </si>
  <si>
    <t>470ac270cf3011ddb504e16feb5bfbfe</t>
  </si>
  <si>
    <t>152326197206077115</t>
  </si>
  <si>
    <t>1505251103010274</t>
  </si>
  <si>
    <t>高富</t>
  </si>
  <si>
    <t>3dee8d8370d2464facef14ad4524a5a4</t>
  </si>
  <si>
    <t>beaba69ad25b11ddb504e16feb5bfbfe_2</t>
  </si>
  <si>
    <t>beaba69bd25b11ddb504e16feb5bfbfe</t>
  </si>
  <si>
    <t>15232619451207711X</t>
  </si>
  <si>
    <t>1505251103010272</t>
  </si>
  <si>
    <t>李英军</t>
  </si>
  <si>
    <t>e052ae71353a4431a712448e9f2ea957</t>
  </si>
  <si>
    <t>bf6aea63d25911ddb504e16feb5bfbfe_2</t>
  </si>
  <si>
    <t>bf6aea64d25911ddb504e16feb5bfbfe</t>
  </si>
  <si>
    <t>152326196911147110</t>
  </si>
  <si>
    <t>1505251103010142</t>
  </si>
  <si>
    <t>刘永</t>
  </si>
  <si>
    <t>0684c888fe6d495aa702daa2887b387e</t>
  </si>
  <si>
    <t>b75a4d19d08c11ddb504e16feb5bfbfe_2</t>
  </si>
  <si>
    <t>44f2c60bd08d11ddb504e16feb5bfbfe</t>
  </si>
  <si>
    <t>152326197108227116</t>
  </si>
  <si>
    <t>1505251103010286</t>
  </si>
  <si>
    <t>于全</t>
  </si>
  <si>
    <t>c6f9058f20a84c1b8476feb23364c931</t>
  </si>
  <si>
    <t>4a99de2bd2ee11ddb504e16feb5bfbfe_2</t>
  </si>
  <si>
    <t>4a99de2cd2ee11ddb504e16feb5bfbfe</t>
  </si>
  <si>
    <t>152326196705177132</t>
  </si>
  <si>
    <t>6d716f91735d4f01a38130a8ace9c8b6</t>
  </si>
  <si>
    <t>7071af2acf2911ddb504e16feb5bfbfe_3</t>
  </si>
  <si>
    <t>918660f3e1614d1388c969bbd3a9cab3</t>
  </si>
  <si>
    <t>7fc77a45d23211ddb504e16feb5bfbfe_3</t>
  </si>
  <si>
    <t>e742971b47214429a25792af812b8c1a</t>
  </si>
  <si>
    <t>32a8aea7d09611ddb504e16feb5bfbfe_3</t>
  </si>
  <si>
    <t>1505251103010046</t>
  </si>
  <si>
    <t>谭福侠</t>
  </si>
  <si>
    <t>a32a56d20d4540f5bb2f9a5ed62f2e8f</t>
  </si>
  <si>
    <t>ebb270cecf0c11ddb504e16feb5bfbfe_3</t>
  </si>
  <si>
    <t>ac574e45cf0d11ddb504e16feb5bfbfe</t>
  </si>
  <si>
    <t>152326196309167127</t>
  </si>
  <si>
    <t>1505251103010156</t>
  </si>
  <si>
    <t>庞秀云</t>
  </si>
  <si>
    <t>c0a95340e7cd49b8961920a968797c0a</t>
  </si>
  <si>
    <t>1d8d565acff211ddb504e16feb5bfbfe_3</t>
  </si>
  <si>
    <t>424583a9cff211ddb504e16feb5bfbfe</t>
  </si>
  <si>
    <t>152326194808257128</t>
  </si>
  <si>
    <t>1505251103010082</t>
  </si>
  <si>
    <t>申喜芝</t>
  </si>
  <si>
    <t>d6851a022cc642dea1a013fbb0801261</t>
  </si>
  <si>
    <t>732e6ae3cf3911ddb504e16feb5bfbfe_4</t>
  </si>
  <si>
    <t>67c4e55fcf3b11ddb504e16feb5bfbfe</t>
  </si>
  <si>
    <t>152326196503017149</t>
  </si>
  <si>
    <t>1505251103010362</t>
  </si>
  <si>
    <t>董秀娥</t>
  </si>
  <si>
    <t>819661041dc0467fa0c7421a5738486f</t>
  </si>
  <si>
    <t>f29a1770007311e29215c3de7c498fed_3</t>
  </si>
  <si>
    <t>f29a1771007311e29215c3de7c498fed</t>
  </si>
  <si>
    <t>15232619370902712X</t>
  </si>
  <si>
    <t>1505251103010132</t>
  </si>
  <si>
    <t>潘丽辉</t>
  </si>
  <si>
    <t>c0cc1290a72d4f22a063b1e4abffc2b5</t>
  </si>
  <si>
    <t>06ab2535cfe611ddb504e16feb5bfbfe_3</t>
  </si>
  <si>
    <t>5ef03102cfe611ddb504e16feb5bfbfe</t>
  </si>
  <si>
    <t>152326199209227114</t>
  </si>
  <si>
    <t>1505251103010258</t>
  </si>
  <si>
    <t>吴彩文</t>
  </si>
  <si>
    <t>16dd2c014ae34dff8b456cb5f403c3ac</t>
  </si>
  <si>
    <t>f754e8dbd24b11ddb504e16feb5bfbfe_3</t>
  </si>
  <si>
    <t>da2ccf6fd24c11ddb504e16feb5bfbfe</t>
  </si>
  <si>
    <t>152326196811207120</t>
  </si>
  <si>
    <t>1505251103010017</t>
  </si>
  <si>
    <t>郑秀芳</t>
  </si>
  <si>
    <t>681bec75f4f1440a9c3cab59db39e71c</t>
  </si>
  <si>
    <t>4f7ea250ce7411ddb504e16feb5bfbfe_3</t>
  </si>
  <si>
    <t>ef0baa31ce7411ddb504e16feb5bfbfe</t>
  </si>
  <si>
    <t>152326194709087127</t>
  </si>
  <si>
    <t>1505251103010175</t>
  </si>
  <si>
    <t>张文海</t>
  </si>
  <si>
    <t>1a7b13fb5b994597a6195d7e8fc73922</t>
  </si>
  <si>
    <t>66b4aec1cfff11ddb504e16feb5bfbfe_3</t>
  </si>
  <si>
    <t>C566A55E-D770-0001-B88E-16E852501650</t>
  </si>
  <si>
    <t>15232619720910713X</t>
  </si>
  <si>
    <t>1505251103010007</t>
  </si>
  <si>
    <t>李广栋</t>
  </si>
  <si>
    <t>b75d9a0f0e5a433ca9e07c592f134d79</t>
  </si>
  <si>
    <t>46675e2ece6911ddb504e16feb5bfbfe_3</t>
  </si>
  <si>
    <t>ac2337afce6911ddb504e16feb5bfbfe</t>
  </si>
  <si>
    <t>152326198506057110</t>
  </si>
  <si>
    <t>1505251103010167</t>
  </si>
  <si>
    <t>胡玉花</t>
  </si>
  <si>
    <t>f41f9a19abc04c839fa28847d2d21408</t>
  </si>
  <si>
    <t>50e5d053cff811ddb504e16feb5bfbfe_3</t>
  </si>
  <si>
    <t>85c0bbf2cff911ddb504e16feb5bfbfe</t>
  </si>
  <si>
    <t>15232619481231712X</t>
  </si>
  <si>
    <t>1505251103010073</t>
  </si>
  <si>
    <t>崔桂侠</t>
  </si>
  <si>
    <t>f52a21634a70437cbc2aa87b10a536ad</t>
  </si>
  <si>
    <t>eb0f247ccf3411ddb504e16feb5bfbfe_3</t>
  </si>
  <si>
    <t>3af82478cf3511ddb504e16feb5bfbfe</t>
  </si>
  <si>
    <t>152326196301047147</t>
  </si>
  <si>
    <t>1505251103010287</t>
  </si>
  <si>
    <t>fb7ff10a1df34bfa9b0cb5464addb922</t>
  </si>
  <si>
    <t>f95952a8d2ef11ddb504e16feb5bfbfe_3</t>
  </si>
  <si>
    <t>14f243ddd2f311ddb504e16feb5bfbfe</t>
  </si>
  <si>
    <t>152326197909247133</t>
  </si>
  <si>
    <t>1505251103010397</t>
  </si>
  <si>
    <t>王彩云</t>
  </si>
  <si>
    <t>26acbcb1e85d44d48a0a8a19e2cf0bc8</t>
  </si>
  <si>
    <t>2d576b58186411e8b1a5530ffdc955ab_3</t>
  </si>
  <si>
    <t>2d576b59186411e8b1a5530ffdc955ab</t>
  </si>
  <si>
    <t>152326195308247120</t>
  </si>
  <si>
    <t>1505251103010346</t>
  </si>
  <si>
    <t>丁桂英</t>
  </si>
  <si>
    <t>e2ecb7610f8c466a8119d015eca130c2</t>
  </si>
  <si>
    <t>C4F82A1E-5C20-0001-98B6-9BC61FD0C590_2</t>
  </si>
  <si>
    <t>C4F82A2F-6480-0001-7778-F5F016E48980</t>
  </si>
  <si>
    <t>15232619400526712X</t>
  </si>
</sst>
</file>

<file path=xl/styles.xml><?xml version="1.0" encoding="utf-8"?>
<styleSheet xmlns="http://schemas.openxmlformats.org/spreadsheetml/2006/main">
  <numFmts count="5">
    <numFmt numFmtId="176" formatCode="#,##0.00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17" borderId="11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20" borderId="17" applyNumberFormat="0" applyAlignment="0" applyProtection="0">
      <alignment vertical="center"/>
    </xf>
    <xf numFmtId="0" fontId="13" fillId="20" borderId="10" applyNumberFormat="0" applyAlignment="0" applyProtection="0">
      <alignment vertical="center"/>
    </xf>
    <xf numFmtId="0" fontId="15" fillId="21" borderId="12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4"/>
  <sheetViews>
    <sheetView tabSelected="1" workbookViewId="0">
      <selection activeCell="A1" sqref="A1:J1"/>
    </sheetView>
  </sheetViews>
  <sheetFormatPr defaultColWidth="9" defaultRowHeight="13.5"/>
  <cols>
    <col min="1" max="1" width="8.75" customWidth="1"/>
    <col min="2" max="2" width="19.5" customWidth="1"/>
    <col min="3" max="3" width="15.375" customWidth="1"/>
    <col min="4" max="4" width="9" customWidth="1"/>
    <col min="5" max="5" width="10.625" customWidth="1"/>
    <col min="6" max="6" width="11" customWidth="1"/>
    <col min="7" max="7" width="7.375" customWidth="1"/>
    <col min="8" max="8" width="11.75" customWidth="1"/>
    <col min="9" max="9" width="11.25" customWidth="1"/>
    <col min="10" max="10" width="17.5" customWidth="1"/>
    <col min="11" max="19" width="9" hidden="1" customWidth="1"/>
    <col min="20" max="20" width="1.875" customWidth="1"/>
  </cols>
  <sheetData>
    <row r="1" ht="21.75" customHeight="1" spans="1:1">
      <c r="A1" s="1" t="s">
        <v>0</v>
      </c>
    </row>
    <row r="2" ht="7.5" customHeight="1"/>
    <row r="3" ht="19.5" customHeight="1" spans="1:2">
      <c r="A3" s="2" t="s">
        <v>1</v>
      </c>
      <c r="B3" s="2" t="s">
        <v>2</v>
      </c>
    </row>
    <row r="4" ht="18" customHeight="1" spans="1:19">
      <c r="A4" s="3" t="s">
        <v>3</v>
      </c>
      <c r="B4" s="3" t="s">
        <v>4</v>
      </c>
      <c r="C4" s="3" t="s">
        <v>5</v>
      </c>
      <c r="D4" s="3" t="s">
        <v>6</v>
      </c>
      <c r="I4" s="3" t="s">
        <v>7</v>
      </c>
      <c r="J4" s="3" t="s">
        <v>8</v>
      </c>
      <c r="K4" s="7" t="s">
        <v>9</v>
      </c>
      <c r="L4" s="8" t="s">
        <v>10</v>
      </c>
      <c r="M4" s="8" t="s">
        <v>11</v>
      </c>
      <c r="N4" s="8" t="s">
        <v>12</v>
      </c>
      <c r="O4" s="8" t="s">
        <v>13</v>
      </c>
      <c r="P4" s="8" t="s">
        <v>14</v>
      </c>
      <c r="Q4" s="8" t="s">
        <v>15</v>
      </c>
      <c r="R4" s="8" t="s">
        <v>16</v>
      </c>
      <c r="S4" s="13" t="s">
        <v>17</v>
      </c>
    </row>
    <row r="5" ht="18" customHeight="1" spans="4:5">
      <c r="D5" s="3" t="s">
        <v>10</v>
      </c>
      <c r="E5" s="3" t="s">
        <v>18</v>
      </c>
    </row>
    <row r="6" ht="18" customHeight="1" spans="5:8">
      <c r="E6" s="3" t="s">
        <v>19</v>
      </c>
      <c r="F6" s="3" t="s">
        <v>20</v>
      </c>
      <c r="G6" s="3" t="s">
        <v>21</v>
      </c>
      <c r="H6" s="3" t="s">
        <v>22</v>
      </c>
    </row>
    <row r="7" ht="18" customHeight="1" spans="4:10">
      <c r="D7" s="3" t="s">
        <v>23</v>
      </c>
      <c r="E7" s="3" t="s">
        <v>23</v>
      </c>
      <c r="F7" s="3" t="s">
        <v>23</v>
      </c>
      <c r="G7" s="3" t="s">
        <v>23</v>
      </c>
      <c r="H7" s="3" t="s">
        <v>23</v>
      </c>
      <c r="I7" s="3" t="s">
        <v>24</v>
      </c>
      <c r="J7" s="3" t="s">
        <v>25</v>
      </c>
    </row>
    <row r="8" hidden="1" customHeight="1"/>
    <row r="9" ht="18" customHeight="1" spans="1:19">
      <c r="A9" s="4">
        <f>2-1</f>
        <v>1</v>
      </c>
      <c r="B9" s="5" t="s">
        <v>26</v>
      </c>
      <c r="C9" s="5" t="s">
        <v>27</v>
      </c>
      <c r="D9" s="6">
        <f t="shared" ref="D9:D72" si="0">ROUND((ROUND(E9,2)+ROUND(F9,2)+ROUND(G9,2)+ROUND(H9,2)),2)</f>
        <v>20.2</v>
      </c>
      <c r="G9" s="6">
        <v>20.2</v>
      </c>
      <c r="I9" s="9">
        <v>92.7918</v>
      </c>
      <c r="J9" s="6">
        <f t="shared" ref="J9:J72" si="1">ROUND(((ROUND(E9,2)+ROUND(F9,2)+ROUND(G9,2)+ROUND(H9,2))*ROUND(I9,4)),2)</f>
        <v>1874.39</v>
      </c>
      <c r="K9" s="10">
        <v>1874.39</v>
      </c>
      <c r="L9" s="11">
        <v>20.2</v>
      </c>
      <c r="M9" s="12" t="s">
        <v>28</v>
      </c>
      <c r="N9" s="12" t="s">
        <v>29</v>
      </c>
      <c r="O9" s="12" t="s">
        <v>30</v>
      </c>
      <c r="P9" s="12" t="s">
        <v>31</v>
      </c>
      <c r="Q9" s="12" t="s">
        <v>27</v>
      </c>
      <c r="R9" s="12" t="s">
        <v>31</v>
      </c>
      <c r="S9" s="14">
        <v>20.2</v>
      </c>
    </row>
    <row r="10" ht="18" customHeight="1" spans="1:19">
      <c r="A10" s="4">
        <f>3-1</f>
        <v>2</v>
      </c>
      <c r="B10" s="5" t="s">
        <v>32</v>
      </c>
      <c r="C10" s="5" t="s">
        <v>33</v>
      </c>
      <c r="D10" s="6">
        <f t="shared" si="0"/>
        <v>15.62</v>
      </c>
      <c r="G10" s="6">
        <v>15.62</v>
      </c>
      <c r="I10" s="9">
        <v>92.7918</v>
      </c>
      <c r="J10" s="6">
        <f t="shared" si="1"/>
        <v>1449.41</v>
      </c>
      <c r="K10" s="10">
        <v>1449.41</v>
      </c>
      <c r="L10" s="11">
        <v>15.62</v>
      </c>
      <c r="M10" s="12" t="s">
        <v>34</v>
      </c>
      <c r="N10" s="12" t="s">
        <v>35</v>
      </c>
      <c r="O10" s="12" t="s">
        <v>36</v>
      </c>
      <c r="P10" s="12" t="s">
        <v>37</v>
      </c>
      <c r="Q10" s="12" t="s">
        <v>33</v>
      </c>
      <c r="R10" s="12" t="s">
        <v>37</v>
      </c>
      <c r="S10" s="14">
        <v>15.62</v>
      </c>
    </row>
    <row r="11" ht="18" customHeight="1" spans="1:19">
      <c r="A11" s="4">
        <f>4-1</f>
        <v>3</v>
      </c>
      <c r="B11" s="5" t="s">
        <v>38</v>
      </c>
      <c r="C11" s="5" t="s">
        <v>39</v>
      </c>
      <c r="D11" s="6">
        <f t="shared" si="0"/>
        <v>20.2</v>
      </c>
      <c r="G11" s="6">
        <v>20.2</v>
      </c>
      <c r="I11" s="9">
        <v>92.7918</v>
      </c>
      <c r="J11" s="6">
        <f t="shared" si="1"/>
        <v>1874.39</v>
      </c>
      <c r="K11" s="10">
        <v>1874.39</v>
      </c>
      <c r="L11" s="11">
        <v>20.2</v>
      </c>
      <c r="M11" s="12" t="s">
        <v>40</v>
      </c>
      <c r="N11" s="12" t="s">
        <v>41</v>
      </c>
      <c r="O11" s="12" t="s">
        <v>42</v>
      </c>
      <c r="P11" s="12" t="s">
        <v>43</v>
      </c>
      <c r="Q11" s="12" t="s">
        <v>39</v>
      </c>
      <c r="R11" s="12" t="s">
        <v>43</v>
      </c>
      <c r="S11" s="14">
        <v>20.2</v>
      </c>
    </row>
    <row r="12" ht="18" customHeight="1" spans="1:19">
      <c r="A12" s="4">
        <f>5-1</f>
        <v>4</v>
      </c>
      <c r="B12" s="5" t="s">
        <v>44</v>
      </c>
      <c r="C12" s="5" t="s">
        <v>45</v>
      </c>
      <c r="D12" s="6">
        <f t="shared" si="0"/>
        <v>16.16</v>
      </c>
      <c r="G12" s="6">
        <v>16.16</v>
      </c>
      <c r="I12" s="9">
        <v>92.7918</v>
      </c>
      <c r="J12" s="6">
        <f t="shared" si="1"/>
        <v>1499.52</v>
      </c>
      <c r="K12" s="10">
        <v>1499.52</v>
      </c>
      <c r="L12" s="11">
        <v>16.16</v>
      </c>
      <c r="M12" s="12" t="s">
        <v>46</v>
      </c>
      <c r="N12" s="12" t="s">
        <v>47</v>
      </c>
      <c r="O12" s="12" t="s">
        <v>48</v>
      </c>
      <c r="P12" s="12" t="s">
        <v>49</v>
      </c>
      <c r="Q12" s="12" t="s">
        <v>45</v>
      </c>
      <c r="R12" s="12" t="s">
        <v>49</v>
      </c>
      <c r="S12" s="14">
        <v>16.16</v>
      </c>
    </row>
    <row r="13" ht="18" customHeight="1" spans="1:19">
      <c r="A13" s="4">
        <f>6-1</f>
        <v>5</v>
      </c>
      <c r="B13" s="5" t="s">
        <v>50</v>
      </c>
      <c r="C13" s="5" t="s">
        <v>51</v>
      </c>
      <c r="D13" s="6">
        <f t="shared" si="0"/>
        <v>12.12</v>
      </c>
      <c r="G13" s="6">
        <v>12.12</v>
      </c>
      <c r="I13" s="9">
        <v>92.7918</v>
      </c>
      <c r="J13" s="6">
        <f t="shared" si="1"/>
        <v>1124.64</v>
      </c>
      <c r="K13" s="10">
        <v>1124.64</v>
      </c>
      <c r="L13" s="11">
        <v>12.12</v>
      </c>
      <c r="M13" s="12" t="s">
        <v>52</v>
      </c>
      <c r="N13" s="12" t="s">
        <v>53</v>
      </c>
      <c r="O13" s="12" t="s">
        <v>54</v>
      </c>
      <c r="P13" s="12" t="s">
        <v>55</v>
      </c>
      <c r="Q13" s="12" t="s">
        <v>51</v>
      </c>
      <c r="R13" s="12" t="s">
        <v>55</v>
      </c>
      <c r="S13" s="14">
        <v>12.12</v>
      </c>
    </row>
    <row r="14" ht="18" customHeight="1" spans="1:19">
      <c r="A14" s="4">
        <f>7-1</f>
        <v>6</v>
      </c>
      <c r="B14" s="5" t="s">
        <v>56</v>
      </c>
      <c r="C14" s="5" t="s">
        <v>57</v>
      </c>
      <c r="D14" s="6">
        <f t="shared" si="0"/>
        <v>24.24</v>
      </c>
      <c r="G14" s="6">
        <v>24.24</v>
      </c>
      <c r="I14" s="9">
        <v>92.7918</v>
      </c>
      <c r="J14" s="6">
        <f t="shared" si="1"/>
        <v>2249.27</v>
      </c>
      <c r="K14" s="10">
        <v>2249.27</v>
      </c>
      <c r="L14" s="11">
        <v>24.24</v>
      </c>
      <c r="M14" s="12" t="s">
        <v>58</v>
      </c>
      <c r="N14" s="12" t="s">
        <v>59</v>
      </c>
      <c r="O14" s="12" t="s">
        <v>60</v>
      </c>
      <c r="P14" s="12" t="s">
        <v>61</v>
      </c>
      <c r="Q14" s="12" t="s">
        <v>62</v>
      </c>
      <c r="R14" s="12" t="s">
        <v>63</v>
      </c>
      <c r="S14" s="14">
        <v>24.24</v>
      </c>
    </row>
    <row r="15" ht="18" customHeight="1" spans="1:19">
      <c r="A15" s="4">
        <f>8-1</f>
        <v>7</v>
      </c>
      <c r="B15" s="5" t="s">
        <v>64</v>
      </c>
      <c r="C15" s="5" t="s">
        <v>65</v>
      </c>
      <c r="D15" s="6">
        <f t="shared" si="0"/>
        <v>12.12</v>
      </c>
      <c r="G15" s="6">
        <v>12.12</v>
      </c>
      <c r="I15" s="9">
        <v>92.7918</v>
      </c>
      <c r="J15" s="6">
        <f t="shared" si="1"/>
        <v>1124.64</v>
      </c>
      <c r="K15" s="10">
        <v>1124.64</v>
      </c>
      <c r="L15" s="11">
        <v>12.12</v>
      </c>
      <c r="M15" s="12" t="s">
        <v>66</v>
      </c>
      <c r="N15" s="12" t="s">
        <v>67</v>
      </c>
      <c r="O15" s="12" t="s">
        <v>68</v>
      </c>
      <c r="P15" s="12" t="s">
        <v>69</v>
      </c>
      <c r="Q15" s="12" t="s">
        <v>65</v>
      </c>
      <c r="R15" s="12" t="s">
        <v>69</v>
      </c>
      <c r="S15" s="14">
        <v>12.12</v>
      </c>
    </row>
    <row r="16" ht="18" customHeight="1" spans="1:19">
      <c r="A16" s="4">
        <f>9-1</f>
        <v>8</v>
      </c>
      <c r="B16" s="5" t="s">
        <v>70</v>
      </c>
      <c r="C16" s="5" t="s">
        <v>71</v>
      </c>
      <c r="D16" s="6">
        <f t="shared" si="0"/>
        <v>20.2</v>
      </c>
      <c r="G16" s="6">
        <v>20.2</v>
      </c>
      <c r="I16" s="9">
        <v>92.7918</v>
      </c>
      <c r="J16" s="6">
        <f t="shared" si="1"/>
        <v>1874.39</v>
      </c>
      <c r="K16" s="10">
        <v>1874.39</v>
      </c>
      <c r="L16" s="11">
        <v>20.2</v>
      </c>
      <c r="M16" s="12" t="s">
        <v>72</v>
      </c>
      <c r="N16" s="12" t="s">
        <v>73</v>
      </c>
      <c r="O16" s="12" t="s">
        <v>74</v>
      </c>
      <c r="P16" s="12" t="s">
        <v>75</v>
      </c>
      <c r="Q16" s="12" t="s">
        <v>71</v>
      </c>
      <c r="R16" s="12" t="s">
        <v>75</v>
      </c>
      <c r="S16" s="14">
        <v>20.2</v>
      </c>
    </row>
    <row r="17" ht="18" customHeight="1" spans="1:19">
      <c r="A17" s="4">
        <f>10-1</f>
        <v>9</v>
      </c>
      <c r="B17" s="5" t="s">
        <v>76</v>
      </c>
      <c r="C17" s="5" t="s">
        <v>77</v>
      </c>
      <c r="D17" s="6">
        <f t="shared" si="0"/>
        <v>12.12</v>
      </c>
      <c r="G17" s="6">
        <v>12.12</v>
      </c>
      <c r="I17" s="9">
        <v>92.7918</v>
      </c>
      <c r="J17" s="6">
        <f t="shared" si="1"/>
        <v>1124.64</v>
      </c>
      <c r="K17" s="10">
        <v>1124.64</v>
      </c>
      <c r="L17" s="11">
        <v>12.12</v>
      </c>
      <c r="M17" s="12" t="s">
        <v>78</v>
      </c>
      <c r="N17" s="12" t="s">
        <v>79</v>
      </c>
      <c r="O17" s="12" t="s">
        <v>80</v>
      </c>
      <c r="P17" s="12" t="s">
        <v>81</v>
      </c>
      <c r="Q17" s="12" t="s">
        <v>77</v>
      </c>
      <c r="R17" s="12" t="s">
        <v>81</v>
      </c>
      <c r="S17" s="14">
        <v>12.12</v>
      </c>
    </row>
    <row r="18" ht="18" customHeight="1" spans="1:19">
      <c r="A18" s="4">
        <f>11-1</f>
        <v>10</v>
      </c>
      <c r="B18" s="5" t="s">
        <v>82</v>
      </c>
      <c r="C18" s="5" t="s">
        <v>83</v>
      </c>
      <c r="D18" s="6">
        <f t="shared" si="0"/>
        <v>12.12</v>
      </c>
      <c r="G18" s="6">
        <v>12.12</v>
      </c>
      <c r="I18" s="9">
        <v>92.7918</v>
      </c>
      <c r="J18" s="6">
        <f t="shared" si="1"/>
        <v>1124.64</v>
      </c>
      <c r="K18" s="10">
        <v>1124.64</v>
      </c>
      <c r="L18" s="11">
        <v>12.12</v>
      </c>
      <c r="M18" s="12" t="s">
        <v>84</v>
      </c>
      <c r="N18" s="12" t="s">
        <v>85</v>
      </c>
      <c r="O18" s="12" t="s">
        <v>86</v>
      </c>
      <c r="P18" s="12" t="s">
        <v>87</v>
      </c>
      <c r="Q18" s="12" t="s">
        <v>83</v>
      </c>
      <c r="R18" s="12" t="s">
        <v>87</v>
      </c>
      <c r="S18" s="14">
        <v>12.12</v>
      </c>
    </row>
    <row r="19" ht="18" customHeight="1" spans="1:19">
      <c r="A19" s="4">
        <f>12-1</f>
        <v>11</v>
      </c>
      <c r="B19" s="5" t="s">
        <v>88</v>
      </c>
      <c r="C19" s="5" t="s">
        <v>89</v>
      </c>
      <c r="D19" s="6">
        <f t="shared" si="0"/>
        <v>8.08</v>
      </c>
      <c r="G19" s="6">
        <v>8.08</v>
      </c>
      <c r="I19" s="9">
        <v>92.7918</v>
      </c>
      <c r="J19" s="6">
        <f t="shared" si="1"/>
        <v>749.76</v>
      </c>
      <c r="K19" s="10">
        <v>749.76</v>
      </c>
      <c r="L19" s="11">
        <v>8.08</v>
      </c>
      <c r="M19" s="12" t="s">
        <v>90</v>
      </c>
      <c r="N19" s="12" t="s">
        <v>91</v>
      </c>
      <c r="O19" s="12" t="s">
        <v>92</v>
      </c>
      <c r="P19" s="12" t="s">
        <v>93</v>
      </c>
      <c r="Q19" s="12" t="s">
        <v>89</v>
      </c>
      <c r="R19" s="12" t="s">
        <v>93</v>
      </c>
      <c r="S19" s="14">
        <v>8.08</v>
      </c>
    </row>
    <row r="20" ht="18" customHeight="1" spans="1:19">
      <c r="A20" s="4">
        <f>13-1</f>
        <v>12</v>
      </c>
      <c r="B20" s="5" t="s">
        <v>94</v>
      </c>
      <c r="C20" s="5" t="s">
        <v>95</v>
      </c>
      <c r="D20" s="6">
        <f t="shared" si="0"/>
        <v>16.16</v>
      </c>
      <c r="G20" s="6">
        <v>16.16</v>
      </c>
      <c r="I20" s="9">
        <v>92.7918</v>
      </c>
      <c r="J20" s="6">
        <f t="shared" si="1"/>
        <v>1499.52</v>
      </c>
      <c r="K20" s="10">
        <v>1499.52</v>
      </c>
      <c r="L20" s="11">
        <v>16.16</v>
      </c>
      <c r="M20" s="12" t="s">
        <v>96</v>
      </c>
      <c r="N20" s="12" t="s">
        <v>97</v>
      </c>
      <c r="O20" s="12" t="s">
        <v>98</v>
      </c>
      <c r="P20" s="12" t="s">
        <v>99</v>
      </c>
      <c r="Q20" s="12" t="s">
        <v>95</v>
      </c>
      <c r="R20" s="12" t="s">
        <v>99</v>
      </c>
      <c r="S20" s="14">
        <v>16.16</v>
      </c>
    </row>
    <row r="21" ht="18" customHeight="1" spans="1:19">
      <c r="A21" s="4">
        <f>14-1</f>
        <v>13</v>
      </c>
      <c r="B21" s="5" t="s">
        <v>100</v>
      </c>
      <c r="C21" s="5" t="s">
        <v>101</v>
      </c>
      <c r="D21" s="6">
        <f t="shared" si="0"/>
        <v>20.2</v>
      </c>
      <c r="G21" s="6">
        <v>20.2</v>
      </c>
      <c r="I21" s="9">
        <v>92.7918</v>
      </c>
      <c r="J21" s="6">
        <f t="shared" si="1"/>
        <v>1874.39</v>
      </c>
      <c r="K21" s="10">
        <v>1874.39</v>
      </c>
      <c r="L21" s="11">
        <v>20.2</v>
      </c>
      <c r="M21" s="12" t="s">
        <v>102</v>
      </c>
      <c r="N21" s="12" t="s">
        <v>103</v>
      </c>
      <c r="O21" s="12" t="s">
        <v>104</v>
      </c>
      <c r="P21" s="12" t="s">
        <v>105</v>
      </c>
      <c r="Q21" s="12" t="s">
        <v>101</v>
      </c>
      <c r="R21" s="12" t="s">
        <v>105</v>
      </c>
      <c r="S21" s="14">
        <v>20.2</v>
      </c>
    </row>
    <row r="22" ht="18" customHeight="1" spans="1:19">
      <c r="A22" s="4">
        <f>15-1</f>
        <v>14</v>
      </c>
      <c r="B22" s="5" t="s">
        <v>106</v>
      </c>
      <c r="C22" s="5" t="s">
        <v>107</v>
      </c>
      <c r="D22" s="6">
        <f t="shared" si="0"/>
        <v>4.04</v>
      </c>
      <c r="G22" s="6">
        <v>4.04</v>
      </c>
      <c r="I22" s="9">
        <v>92.7918</v>
      </c>
      <c r="J22" s="6">
        <f t="shared" si="1"/>
        <v>374.88</v>
      </c>
      <c r="K22" s="10">
        <v>374.88</v>
      </c>
      <c r="L22" s="11">
        <v>4.04</v>
      </c>
      <c r="M22" s="12" t="s">
        <v>108</v>
      </c>
      <c r="N22" s="12" t="s">
        <v>109</v>
      </c>
      <c r="O22" s="12" t="s">
        <v>110</v>
      </c>
      <c r="P22" s="12" t="s">
        <v>111</v>
      </c>
      <c r="Q22" s="12" t="s">
        <v>107</v>
      </c>
      <c r="R22" s="12" t="s">
        <v>111</v>
      </c>
      <c r="S22" s="14">
        <v>4.04</v>
      </c>
    </row>
    <row r="23" ht="18" customHeight="1" spans="1:19">
      <c r="A23" s="4">
        <f>16-1</f>
        <v>15</v>
      </c>
      <c r="B23" s="5" t="s">
        <v>112</v>
      </c>
      <c r="C23" s="5" t="s">
        <v>113</v>
      </c>
      <c r="D23" s="6">
        <f t="shared" si="0"/>
        <v>12.12</v>
      </c>
      <c r="G23" s="6">
        <v>12.12</v>
      </c>
      <c r="I23" s="9">
        <v>92.7918</v>
      </c>
      <c r="J23" s="6">
        <f t="shared" si="1"/>
        <v>1124.64</v>
      </c>
      <c r="K23" s="10">
        <v>1124.64</v>
      </c>
      <c r="L23" s="11">
        <v>12.12</v>
      </c>
      <c r="M23" s="12" t="s">
        <v>114</v>
      </c>
      <c r="N23" s="12" t="s">
        <v>115</v>
      </c>
      <c r="O23" s="12" t="s">
        <v>116</v>
      </c>
      <c r="P23" s="12" t="s">
        <v>117</v>
      </c>
      <c r="Q23" s="12" t="s">
        <v>113</v>
      </c>
      <c r="R23" s="12" t="s">
        <v>117</v>
      </c>
      <c r="S23" s="14">
        <v>12.12</v>
      </c>
    </row>
    <row r="24" ht="18" customHeight="1" spans="1:19">
      <c r="A24" s="4">
        <f>17-1</f>
        <v>16</v>
      </c>
      <c r="B24" s="5" t="s">
        <v>118</v>
      </c>
      <c r="C24" s="5" t="s">
        <v>119</v>
      </c>
      <c r="D24" s="6">
        <f t="shared" si="0"/>
        <v>12.12</v>
      </c>
      <c r="G24" s="6">
        <v>12.12</v>
      </c>
      <c r="I24" s="9">
        <v>92.7918</v>
      </c>
      <c r="J24" s="6">
        <f t="shared" si="1"/>
        <v>1124.64</v>
      </c>
      <c r="K24" s="10">
        <v>1124.64</v>
      </c>
      <c r="L24" s="11">
        <v>12.12</v>
      </c>
      <c r="M24" s="12" t="s">
        <v>120</v>
      </c>
      <c r="N24" s="12" t="s">
        <v>121</v>
      </c>
      <c r="O24" s="12" t="s">
        <v>122</v>
      </c>
      <c r="P24" s="12" t="s">
        <v>123</v>
      </c>
      <c r="Q24" s="12" t="s">
        <v>119</v>
      </c>
      <c r="R24" s="12" t="s">
        <v>123</v>
      </c>
      <c r="S24" s="14">
        <v>12.12</v>
      </c>
    </row>
    <row r="25" ht="18" customHeight="1" spans="1:19">
      <c r="A25" s="4">
        <f>18-1</f>
        <v>17</v>
      </c>
      <c r="B25" s="5" t="s">
        <v>124</v>
      </c>
      <c r="C25" s="5" t="s">
        <v>125</v>
      </c>
      <c r="D25" s="6">
        <f t="shared" si="0"/>
        <v>12.12</v>
      </c>
      <c r="G25" s="6">
        <v>12.12</v>
      </c>
      <c r="I25" s="9">
        <v>92.7918</v>
      </c>
      <c r="J25" s="6">
        <f t="shared" si="1"/>
        <v>1124.64</v>
      </c>
      <c r="K25" s="10">
        <v>1124.64</v>
      </c>
      <c r="L25" s="11">
        <v>12.12</v>
      </c>
      <c r="M25" s="12" t="s">
        <v>126</v>
      </c>
      <c r="N25" s="12" t="s">
        <v>127</v>
      </c>
      <c r="O25" s="12" t="s">
        <v>128</v>
      </c>
      <c r="P25" s="12" t="s">
        <v>129</v>
      </c>
      <c r="Q25" s="12" t="s">
        <v>125</v>
      </c>
      <c r="R25" s="12" t="s">
        <v>129</v>
      </c>
      <c r="S25" s="14">
        <v>12.12</v>
      </c>
    </row>
    <row r="26" ht="18" customHeight="1" spans="1:19">
      <c r="A26" s="4">
        <f>19-1</f>
        <v>18</v>
      </c>
      <c r="B26" s="5" t="s">
        <v>130</v>
      </c>
      <c r="C26" s="5" t="s">
        <v>131</v>
      </c>
      <c r="D26" s="6">
        <f t="shared" si="0"/>
        <v>12.12</v>
      </c>
      <c r="G26" s="6">
        <v>12.12</v>
      </c>
      <c r="I26" s="9">
        <v>92.7918</v>
      </c>
      <c r="J26" s="6">
        <f t="shared" si="1"/>
        <v>1124.64</v>
      </c>
      <c r="K26" s="10">
        <v>1124.64</v>
      </c>
      <c r="L26" s="11">
        <v>12.12</v>
      </c>
      <c r="M26" s="12" t="s">
        <v>132</v>
      </c>
      <c r="N26" s="12" t="s">
        <v>133</v>
      </c>
      <c r="O26" s="12" t="s">
        <v>134</v>
      </c>
      <c r="P26" s="12" t="s">
        <v>135</v>
      </c>
      <c r="Q26" s="12" t="s">
        <v>131</v>
      </c>
      <c r="R26" s="12" t="s">
        <v>135</v>
      </c>
      <c r="S26" s="14">
        <v>12.12</v>
      </c>
    </row>
    <row r="27" ht="18" customHeight="1" spans="1:19">
      <c r="A27" s="4">
        <f>20-1</f>
        <v>19</v>
      </c>
      <c r="B27" s="5" t="s">
        <v>136</v>
      </c>
      <c r="C27" s="5" t="s">
        <v>137</v>
      </c>
      <c r="D27" s="6">
        <f t="shared" si="0"/>
        <v>12.12</v>
      </c>
      <c r="G27" s="6">
        <v>12.12</v>
      </c>
      <c r="I27" s="9">
        <v>92.7918</v>
      </c>
      <c r="J27" s="6">
        <f t="shared" si="1"/>
        <v>1124.64</v>
      </c>
      <c r="K27" s="10">
        <v>1124.64</v>
      </c>
      <c r="L27" s="11">
        <v>12.12</v>
      </c>
      <c r="M27" s="12" t="s">
        <v>138</v>
      </c>
      <c r="N27" s="12" t="s">
        <v>139</v>
      </c>
      <c r="O27" s="12" t="s">
        <v>140</v>
      </c>
      <c r="P27" s="12" t="s">
        <v>141</v>
      </c>
      <c r="Q27" s="12" t="s">
        <v>137</v>
      </c>
      <c r="R27" s="12" t="s">
        <v>141</v>
      </c>
      <c r="S27" s="14">
        <v>12.12</v>
      </c>
    </row>
    <row r="28" ht="18" customHeight="1" spans="1:19">
      <c r="A28" s="4">
        <f>21-1</f>
        <v>20</v>
      </c>
      <c r="B28" s="5" t="s">
        <v>142</v>
      </c>
      <c r="C28" s="5" t="s">
        <v>143</v>
      </c>
      <c r="D28" s="6">
        <f t="shared" si="0"/>
        <v>12.12</v>
      </c>
      <c r="G28" s="6">
        <v>12.12</v>
      </c>
      <c r="I28" s="9">
        <v>92.7918</v>
      </c>
      <c r="J28" s="6">
        <f t="shared" si="1"/>
        <v>1124.64</v>
      </c>
      <c r="K28" s="10">
        <v>1124.64</v>
      </c>
      <c r="L28" s="11">
        <v>12.12</v>
      </c>
      <c r="M28" s="12" t="s">
        <v>144</v>
      </c>
      <c r="N28" s="12" t="s">
        <v>145</v>
      </c>
      <c r="O28" s="12" t="s">
        <v>146</v>
      </c>
      <c r="P28" s="12" t="s">
        <v>147</v>
      </c>
      <c r="Q28" s="12" t="s">
        <v>148</v>
      </c>
      <c r="R28" s="12" t="s">
        <v>149</v>
      </c>
      <c r="S28" s="14">
        <v>12.12</v>
      </c>
    </row>
    <row r="29" ht="18" customHeight="1" spans="1:19">
      <c r="A29" s="4">
        <f>22-1</f>
        <v>21</v>
      </c>
      <c r="B29" s="5" t="s">
        <v>150</v>
      </c>
      <c r="C29" s="5" t="s">
        <v>151</v>
      </c>
      <c r="D29" s="6">
        <f t="shared" si="0"/>
        <v>24.24</v>
      </c>
      <c r="G29" s="6">
        <v>24.24</v>
      </c>
      <c r="I29" s="9">
        <v>92.7918</v>
      </c>
      <c r="J29" s="6">
        <f t="shared" si="1"/>
        <v>2249.27</v>
      </c>
      <c r="K29" s="10">
        <v>2249.27</v>
      </c>
      <c r="L29" s="11">
        <v>24.24</v>
      </c>
      <c r="M29" s="12" t="s">
        <v>152</v>
      </c>
      <c r="N29" s="12" t="s">
        <v>153</v>
      </c>
      <c r="O29" s="12" t="s">
        <v>154</v>
      </c>
      <c r="P29" s="12" t="s">
        <v>155</v>
      </c>
      <c r="Q29" s="12" t="s">
        <v>151</v>
      </c>
      <c r="R29" s="12" t="s">
        <v>155</v>
      </c>
      <c r="S29" s="14">
        <v>24.24</v>
      </c>
    </row>
    <row r="30" ht="18" customHeight="1" spans="1:19">
      <c r="A30" s="4">
        <f>23-1</f>
        <v>22</v>
      </c>
      <c r="B30" s="5" t="s">
        <v>156</v>
      </c>
      <c r="C30" s="5" t="s">
        <v>157</v>
      </c>
      <c r="D30" s="6">
        <f t="shared" si="0"/>
        <v>12.12</v>
      </c>
      <c r="G30" s="6">
        <v>12.12</v>
      </c>
      <c r="I30" s="9">
        <v>92.7918</v>
      </c>
      <c r="J30" s="6">
        <f t="shared" si="1"/>
        <v>1124.64</v>
      </c>
      <c r="K30" s="10">
        <v>1124.64</v>
      </c>
      <c r="L30" s="11">
        <v>12.12</v>
      </c>
      <c r="M30" s="12" t="s">
        <v>158</v>
      </c>
      <c r="N30" s="12" t="s">
        <v>159</v>
      </c>
      <c r="O30" s="12" t="s">
        <v>160</v>
      </c>
      <c r="P30" s="12" t="s">
        <v>161</v>
      </c>
      <c r="Q30" s="12" t="s">
        <v>157</v>
      </c>
      <c r="R30" s="12" t="s">
        <v>161</v>
      </c>
      <c r="S30" s="14">
        <v>12.12</v>
      </c>
    </row>
    <row r="31" ht="18" customHeight="1" spans="1:19">
      <c r="A31" s="4">
        <f>24-1</f>
        <v>23</v>
      </c>
      <c r="B31" s="5" t="s">
        <v>162</v>
      </c>
      <c r="C31" s="5" t="s">
        <v>163</v>
      </c>
      <c r="D31" s="6">
        <f t="shared" si="0"/>
        <v>16.16</v>
      </c>
      <c r="G31" s="6">
        <v>16.16</v>
      </c>
      <c r="I31" s="9">
        <v>92.7918</v>
      </c>
      <c r="J31" s="6">
        <f t="shared" si="1"/>
        <v>1499.52</v>
      </c>
      <c r="K31" s="10">
        <v>1499.52</v>
      </c>
      <c r="L31" s="11">
        <v>16.16</v>
      </c>
      <c r="M31" s="12" t="s">
        <v>164</v>
      </c>
      <c r="N31" s="12" t="s">
        <v>165</v>
      </c>
      <c r="O31" s="12" t="s">
        <v>166</v>
      </c>
      <c r="P31" s="12" t="s">
        <v>167</v>
      </c>
      <c r="Q31" s="12" t="s">
        <v>163</v>
      </c>
      <c r="R31" s="12" t="s">
        <v>167</v>
      </c>
      <c r="S31" s="14">
        <v>16.16</v>
      </c>
    </row>
    <row r="32" ht="18" customHeight="1" spans="1:19">
      <c r="A32" s="4">
        <f>25-1</f>
        <v>24</v>
      </c>
      <c r="B32" s="5" t="s">
        <v>168</v>
      </c>
      <c r="C32" s="5" t="s">
        <v>169</v>
      </c>
      <c r="D32" s="6">
        <f t="shared" si="0"/>
        <v>13.12</v>
      </c>
      <c r="G32" s="6">
        <v>13.12</v>
      </c>
      <c r="I32" s="9">
        <v>92.7918</v>
      </c>
      <c r="J32" s="6">
        <f t="shared" si="1"/>
        <v>1217.43</v>
      </c>
      <c r="K32" s="10">
        <v>1217.43</v>
      </c>
      <c r="L32" s="11">
        <v>13.12</v>
      </c>
      <c r="M32" s="12" t="s">
        <v>170</v>
      </c>
      <c r="N32" s="12" t="s">
        <v>171</v>
      </c>
      <c r="O32" s="12" t="s">
        <v>172</v>
      </c>
      <c r="P32" s="12" t="s">
        <v>173</v>
      </c>
      <c r="Q32" s="12" t="s">
        <v>169</v>
      </c>
      <c r="R32" s="12" t="s">
        <v>173</v>
      </c>
      <c r="S32" s="14">
        <v>13.12</v>
      </c>
    </row>
    <row r="33" ht="18" customHeight="1" spans="1:19">
      <c r="A33" s="4">
        <f>26-1</f>
        <v>25</v>
      </c>
      <c r="B33" s="5" t="s">
        <v>174</v>
      </c>
      <c r="C33" s="5" t="s">
        <v>175</v>
      </c>
      <c r="D33" s="6">
        <f t="shared" si="0"/>
        <v>12.12</v>
      </c>
      <c r="G33" s="6">
        <v>12.12</v>
      </c>
      <c r="I33" s="9">
        <v>92.7918</v>
      </c>
      <c r="J33" s="6">
        <f t="shared" si="1"/>
        <v>1124.64</v>
      </c>
      <c r="K33" s="10">
        <v>1124.64</v>
      </c>
      <c r="L33" s="11">
        <v>12.12</v>
      </c>
      <c r="M33" s="12" t="s">
        <v>176</v>
      </c>
      <c r="N33" s="12" t="s">
        <v>177</v>
      </c>
      <c r="O33" s="12" t="s">
        <v>178</v>
      </c>
      <c r="P33" s="12" t="s">
        <v>179</v>
      </c>
      <c r="Q33" s="12" t="s">
        <v>175</v>
      </c>
      <c r="R33" s="12" t="s">
        <v>179</v>
      </c>
      <c r="S33" s="14">
        <v>12.12</v>
      </c>
    </row>
    <row r="34" ht="18" customHeight="1" spans="1:19">
      <c r="A34" s="4">
        <f>27-1</f>
        <v>26</v>
      </c>
      <c r="B34" s="5" t="s">
        <v>180</v>
      </c>
      <c r="C34" s="5" t="s">
        <v>181</v>
      </c>
      <c r="D34" s="6">
        <f t="shared" si="0"/>
        <v>8.08</v>
      </c>
      <c r="G34" s="6">
        <v>8.08</v>
      </c>
      <c r="I34" s="9">
        <v>92.7918</v>
      </c>
      <c r="J34" s="6">
        <f t="shared" si="1"/>
        <v>749.76</v>
      </c>
      <c r="K34" s="10">
        <v>749.76</v>
      </c>
      <c r="L34" s="11">
        <v>8.08</v>
      </c>
      <c r="M34" s="12" t="s">
        <v>182</v>
      </c>
      <c r="N34" s="12" t="s">
        <v>183</v>
      </c>
      <c r="O34" s="12" t="s">
        <v>184</v>
      </c>
      <c r="P34" s="12" t="s">
        <v>185</v>
      </c>
      <c r="Q34" s="12" t="s">
        <v>181</v>
      </c>
      <c r="R34" s="12" t="s">
        <v>185</v>
      </c>
      <c r="S34" s="14">
        <v>8.08</v>
      </c>
    </row>
    <row r="35" ht="18" customHeight="1" spans="1:19">
      <c r="A35" s="4">
        <f>28-1</f>
        <v>27</v>
      </c>
      <c r="B35" s="5" t="s">
        <v>186</v>
      </c>
      <c r="C35" s="5" t="s">
        <v>187</v>
      </c>
      <c r="D35" s="6">
        <f t="shared" si="0"/>
        <v>16.16</v>
      </c>
      <c r="G35" s="6">
        <v>16.16</v>
      </c>
      <c r="I35" s="9">
        <v>92.7918</v>
      </c>
      <c r="J35" s="6">
        <f t="shared" si="1"/>
        <v>1499.52</v>
      </c>
      <c r="K35" s="10">
        <v>1499.52</v>
      </c>
      <c r="L35" s="11">
        <v>16.16</v>
      </c>
      <c r="M35" s="12" t="s">
        <v>188</v>
      </c>
      <c r="N35" s="12" t="s">
        <v>189</v>
      </c>
      <c r="O35" s="12" t="s">
        <v>190</v>
      </c>
      <c r="P35" s="12" t="s">
        <v>191</v>
      </c>
      <c r="Q35" s="12" t="s">
        <v>187</v>
      </c>
      <c r="R35" s="12" t="s">
        <v>191</v>
      </c>
      <c r="S35" s="14">
        <v>16.16</v>
      </c>
    </row>
    <row r="36" ht="18" customHeight="1" spans="1:19">
      <c r="A36" s="4">
        <f>29-1</f>
        <v>28</v>
      </c>
      <c r="B36" s="5" t="s">
        <v>192</v>
      </c>
      <c r="C36" s="5" t="s">
        <v>193</v>
      </c>
      <c r="D36" s="6">
        <f t="shared" si="0"/>
        <v>16.16</v>
      </c>
      <c r="G36" s="6">
        <v>16.16</v>
      </c>
      <c r="I36" s="9">
        <v>92.7918</v>
      </c>
      <c r="J36" s="6">
        <f t="shared" si="1"/>
        <v>1499.52</v>
      </c>
      <c r="K36" s="10">
        <v>1499.52</v>
      </c>
      <c r="L36" s="11">
        <v>16.16</v>
      </c>
      <c r="M36" s="12" t="s">
        <v>194</v>
      </c>
      <c r="N36" s="12" t="s">
        <v>195</v>
      </c>
      <c r="O36" s="12" t="s">
        <v>196</v>
      </c>
      <c r="P36" s="12" t="s">
        <v>197</v>
      </c>
      <c r="Q36" s="12" t="s">
        <v>193</v>
      </c>
      <c r="R36" s="12" t="s">
        <v>197</v>
      </c>
      <c r="S36" s="14">
        <v>16.16</v>
      </c>
    </row>
    <row r="37" ht="18" customHeight="1" spans="1:19">
      <c r="A37" s="4">
        <f>30-1</f>
        <v>29</v>
      </c>
      <c r="B37" s="5" t="s">
        <v>198</v>
      </c>
      <c r="C37" s="5" t="s">
        <v>199</v>
      </c>
      <c r="D37" s="6">
        <f t="shared" si="0"/>
        <v>8.08</v>
      </c>
      <c r="G37" s="6">
        <v>8.08</v>
      </c>
      <c r="I37" s="9">
        <v>92.7918</v>
      </c>
      <c r="J37" s="6">
        <f t="shared" si="1"/>
        <v>749.76</v>
      </c>
      <c r="K37" s="10">
        <v>749.76</v>
      </c>
      <c r="L37" s="11">
        <v>8.08</v>
      </c>
      <c r="M37" s="12" t="s">
        <v>200</v>
      </c>
      <c r="N37" s="12" t="s">
        <v>201</v>
      </c>
      <c r="O37" s="12" t="s">
        <v>202</v>
      </c>
      <c r="P37" s="12" t="s">
        <v>203</v>
      </c>
      <c r="Q37" s="12" t="s">
        <v>199</v>
      </c>
      <c r="R37" s="12" t="s">
        <v>203</v>
      </c>
      <c r="S37" s="14">
        <v>8.08</v>
      </c>
    </row>
    <row r="38" ht="18" customHeight="1" spans="1:19">
      <c r="A38" s="4">
        <f>31-1</f>
        <v>30</v>
      </c>
      <c r="B38" s="5" t="s">
        <v>204</v>
      </c>
      <c r="C38" s="5" t="s">
        <v>205</v>
      </c>
      <c r="D38" s="6">
        <f t="shared" si="0"/>
        <v>12.12</v>
      </c>
      <c r="G38" s="6">
        <v>12.12</v>
      </c>
      <c r="I38" s="9">
        <v>92.7918</v>
      </c>
      <c r="J38" s="6">
        <f t="shared" si="1"/>
        <v>1124.64</v>
      </c>
      <c r="K38" s="10">
        <v>1124.64</v>
      </c>
      <c r="L38" s="11">
        <v>12.12</v>
      </c>
      <c r="M38" s="12" t="s">
        <v>206</v>
      </c>
      <c r="N38" s="12" t="s">
        <v>207</v>
      </c>
      <c r="O38" s="12" t="s">
        <v>208</v>
      </c>
      <c r="P38" s="12" t="s">
        <v>209</v>
      </c>
      <c r="Q38" s="12" t="s">
        <v>205</v>
      </c>
      <c r="R38" s="12" t="s">
        <v>209</v>
      </c>
      <c r="S38" s="14">
        <v>12.12</v>
      </c>
    </row>
    <row r="39" ht="18" customHeight="1" spans="1:19">
      <c r="A39" s="4">
        <f>32-1</f>
        <v>31</v>
      </c>
      <c r="B39" s="5" t="s">
        <v>210</v>
      </c>
      <c r="C39" s="5" t="s">
        <v>211</v>
      </c>
      <c r="D39" s="6">
        <f t="shared" si="0"/>
        <v>20.2</v>
      </c>
      <c r="G39" s="6">
        <v>20.2</v>
      </c>
      <c r="I39" s="9">
        <v>92.7918</v>
      </c>
      <c r="J39" s="6">
        <f t="shared" si="1"/>
        <v>1874.39</v>
      </c>
      <c r="K39" s="10">
        <v>1874.39</v>
      </c>
      <c r="L39" s="11">
        <v>20.2</v>
      </c>
      <c r="M39" s="12" t="s">
        <v>212</v>
      </c>
      <c r="N39" s="12" t="s">
        <v>213</v>
      </c>
      <c r="O39" s="12" t="s">
        <v>214</v>
      </c>
      <c r="P39" s="12" t="s">
        <v>215</v>
      </c>
      <c r="Q39" s="12" t="s">
        <v>211</v>
      </c>
      <c r="R39" s="12" t="s">
        <v>215</v>
      </c>
      <c r="S39" s="14">
        <v>20.2</v>
      </c>
    </row>
    <row r="40" ht="18" customHeight="1" spans="1:19">
      <c r="A40" s="4">
        <f>33-1</f>
        <v>32</v>
      </c>
      <c r="B40" s="5" t="s">
        <v>216</v>
      </c>
      <c r="C40" s="5" t="s">
        <v>217</v>
      </c>
      <c r="D40" s="6">
        <f t="shared" si="0"/>
        <v>12.12</v>
      </c>
      <c r="G40" s="6">
        <v>12.12</v>
      </c>
      <c r="I40" s="9">
        <v>92.7918</v>
      </c>
      <c r="J40" s="6">
        <f t="shared" si="1"/>
        <v>1124.64</v>
      </c>
      <c r="K40" s="10">
        <v>1124.64</v>
      </c>
      <c r="L40" s="11">
        <v>12.12</v>
      </c>
      <c r="M40" s="12" t="s">
        <v>218</v>
      </c>
      <c r="N40" s="12" t="s">
        <v>219</v>
      </c>
      <c r="O40" s="12" t="s">
        <v>220</v>
      </c>
      <c r="P40" s="12" t="s">
        <v>221</v>
      </c>
      <c r="Q40" s="12" t="s">
        <v>217</v>
      </c>
      <c r="R40" s="12" t="s">
        <v>221</v>
      </c>
      <c r="S40" s="14">
        <v>12.12</v>
      </c>
    </row>
    <row r="41" ht="18" customHeight="1" spans="1:19">
      <c r="A41" s="4">
        <f>34-1</f>
        <v>33</v>
      </c>
      <c r="B41" s="5" t="s">
        <v>222</v>
      </c>
      <c r="C41" s="5" t="s">
        <v>223</v>
      </c>
      <c r="D41" s="6">
        <f t="shared" si="0"/>
        <v>4.04</v>
      </c>
      <c r="G41" s="6">
        <v>4.04</v>
      </c>
      <c r="I41" s="9">
        <v>92.7918</v>
      </c>
      <c r="J41" s="6">
        <f t="shared" si="1"/>
        <v>374.88</v>
      </c>
      <c r="K41" s="10">
        <v>374.88</v>
      </c>
      <c r="L41" s="11">
        <v>4.04</v>
      </c>
      <c r="M41" s="12" t="s">
        <v>224</v>
      </c>
      <c r="N41" s="12" t="s">
        <v>225</v>
      </c>
      <c r="O41" s="12" t="s">
        <v>226</v>
      </c>
      <c r="P41" s="12" t="s">
        <v>227</v>
      </c>
      <c r="Q41" s="12" t="s">
        <v>223</v>
      </c>
      <c r="R41" s="12" t="s">
        <v>227</v>
      </c>
      <c r="S41" s="14">
        <v>4.04</v>
      </c>
    </row>
    <row r="42" ht="18" customHeight="1" spans="1:19">
      <c r="A42" s="4">
        <f>35-1</f>
        <v>34</v>
      </c>
      <c r="B42" s="5" t="s">
        <v>228</v>
      </c>
      <c r="C42" s="5" t="s">
        <v>229</v>
      </c>
      <c r="D42" s="6">
        <f t="shared" si="0"/>
        <v>20.2</v>
      </c>
      <c r="G42" s="6">
        <v>20.2</v>
      </c>
      <c r="I42" s="9">
        <v>92.7918</v>
      </c>
      <c r="J42" s="6">
        <f t="shared" si="1"/>
        <v>1874.39</v>
      </c>
      <c r="K42" s="10">
        <v>1874.39</v>
      </c>
      <c r="L42" s="11">
        <v>20.2</v>
      </c>
      <c r="M42" s="12" t="s">
        <v>230</v>
      </c>
      <c r="N42" s="12" t="s">
        <v>231</v>
      </c>
      <c r="O42" s="12" t="s">
        <v>232</v>
      </c>
      <c r="P42" s="12" t="s">
        <v>233</v>
      </c>
      <c r="Q42" s="12" t="s">
        <v>229</v>
      </c>
      <c r="R42" s="12" t="s">
        <v>233</v>
      </c>
      <c r="S42" s="14">
        <v>20.2</v>
      </c>
    </row>
    <row r="43" ht="18" customHeight="1" spans="1:19">
      <c r="A43" s="4">
        <f>36-1</f>
        <v>35</v>
      </c>
      <c r="B43" s="5" t="s">
        <v>234</v>
      </c>
      <c r="C43" s="5" t="s">
        <v>235</v>
      </c>
      <c r="D43" s="6">
        <f t="shared" si="0"/>
        <v>20.2</v>
      </c>
      <c r="G43" s="6">
        <v>20.2</v>
      </c>
      <c r="I43" s="9">
        <v>92.7918</v>
      </c>
      <c r="J43" s="6">
        <f t="shared" si="1"/>
        <v>1874.39</v>
      </c>
      <c r="K43" s="10">
        <v>1874.39</v>
      </c>
      <c r="L43" s="11">
        <v>20.2</v>
      </c>
      <c r="M43" s="12" t="s">
        <v>236</v>
      </c>
      <c r="N43" s="12" t="s">
        <v>237</v>
      </c>
      <c r="O43" s="12" t="s">
        <v>238</v>
      </c>
      <c r="P43" s="12" t="s">
        <v>239</v>
      </c>
      <c r="Q43" s="12" t="s">
        <v>235</v>
      </c>
      <c r="R43" s="12" t="s">
        <v>239</v>
      </c>
      <c r="S43" s="14">
        <v>20.2</v>
      </c>
    </row>
    <row r="44" ht="18" customHeight="1" spans="1:19">
      <c r="A44" s="4">
        <f>37-1</f>
        <v>36</v>
      </c>
      <c r="B44" s="5" t="s">
        <v>240</v>
      </c>
      <c r="C44" s="5" t="s">
        <v>241</v>
      </c>
      <c r="D44" s="6">
        <f t="shared" si="0"/>
        <v>16.16</v>
      </c>
      <c r="G44" s="6">
        <v>16.16</v>
      </c>
      <c r="I44" s="9">
        <v>92.7918</v>
      </c>
      <c r="J44" s="6">
        <f t="shared" si="1"/>
        <v>1499.52</v>
      </c>
      <c r="K44" s="10">
        <v>1499.52</v>
      </c>
      <c r="L44" s="11">
        <v>16.16</v>
      </c>
      <c r="M44" s="12" t="s">
        <v>242</v>
      </c>
      <c r="N44" s="12" t="s">
        <v>243</v>
      </c>
      <c r="O44" s="12" t="s">
        <v>244</v>
      </c>
      <c r="P44" s="12" t="s">
        <v>245</v>
      </c>
      <c r="Q44" s="12" t="s">
        <v>241</v>
      </c>
      <c r="R44" s="12" t="s">
        <v>245</v>
      </c>
      <c r="S44" s="14">
        <v>16.16</v>
      </c>
    </row>
    <row r="45" ht="18" customHeight="1" spans="1:19">
      <c r="A45" s="4">
        <f>38-1</f>
        <v>37</v>
      </c>
      <c r="B45" s="5" t="s">
        <v>246</v>
      </c>
      <c r="C45" s="5" t="s">
        <v>247</v>
      </c>
      <c r="D45" s="6">
        <f t="shared" si="0"/>
        <v>20.2</v>
      </c>
      <c r="G45" s="6">
        <v>20.2</v>
      </c>
      <c r="I45" s="9">
        <v>92.7918</v>
      </c>
      <c r="J45" s="6">
        <f t="shared" si="1"/>
        <v>1874.39</v>
      </c>
      <c r="K45" s="10">
        <v>1874.39</v>
      </c>
      <c r="L45" s="11">
        <v>20.2</v>
      </c>
      <c r="M45" s="12" t="s">
        <v>248</v>
      </c>
      <c r="N45" s="12" t="s">
        <v>249</v>
      </c>
      <c r="O45" s="12" t="s">
        <v>250</v>
      </c>
      <c r="P45" s="12" t="s">
        <v>251</v>
      </c>
      <c r="Q45" s="12" t="s">
        <v>247</v>
      </c>
      <c r="R45" s="12" t="s">
        <v>251</v>
      </c>
      <c r="S45" s="14">
        <v>20.2</v>
      </c>
    </row>
    <row r="46" ht="18" customHeight="1" spans="1:19">
      <c r="A46" s="4">
        <f>39-1</f>
        <v>38</v>
      </c>
      <c r="B46" s="5" t="s">
        <v>252</v>
      </c>
      <c r="C46" s="5" t="s">
        <v>253</v>
      </c>
      <c r="D46" s="6">
        <f t="shared" si="0"/>
        <v>16.16</v>
      </c>
      <c r="G46" s="6">
        <v>16.16</v>
      </c>
      <c r="I46" s="9">
        <v>92.7918</v>
      </c>
      <c r="J46" s="6">
        <f t="shared" si="1"/>
        <v>1499.52</v>
      </c>
      <c r="K46" s="10">
        <v>1499.52</v>
      </c>
      <c r="L46" s="11">
        <v>16.16</v>
      </c>
      <c r="M46" s="12" t="s">
        <v>254</v>
      </c>
      <c r="N46" s="12" t="s">
        <v>255</v>
      </c>
      <c r="O46" s="12" t="s">
        <v>256</v>
      </c>
      <c r="P46" s="12" t="s">
        <v>257</v>
      </c>
      <c r="Q46" s="12" t="s">
        <v>253</v>
      </c>
      <c r="R46" s="12" t="s">
        <v>257</v>
      </c>
      <c r="S46" s="14">
        <v>16.16</v>
      </c>
    </row>
    <row r="47" ht="18" customHeight="1" spans="1:19">
      <c r="A47" s="4">
        <f>40-1</f>
        <v>39</v>
      </c>
      <c r="B47" s="5" t="s">
        <v>258</v>
      </c>
      <c r="C47" s="5" t="s">
        <v>259</v>
      </c>
      <c r="D47" s="6">
        <f t="shared" si="0"/>
        <v>20.2</v>
      </c>
      <c r="G47" s="6">
        <v>20.2</v>
      </c>
      <c r="I47" s="9">
        <v>92.7918</v>
      </c>
      <c r="J47" s="6">
        <f t="shared" si="1"/>
        <v>1874.39</v>
      </c>
      <c r="K47" s="10">
        <v>1874.39</v>
      </c>
      <c r="L47" s="11">
        <v>20.2</v>
      </c>
      <c r="M47" s="12" t="s">
        <v>260</v>
      </c>
      <c r="N47" s="12" t="s">
        <v>261</v>
      </c>
      <c r="O47" s="12" t="s">
        <v>262</v>
      </c>
      <c r="P47" s="12" t="s">
        <v>263</v>
      </c>
      <c r="Q47" s="12" t="s">
        <v>259</v>
      </c>
      <c r="R47" s="12" t="s">
        <v>263</v>
      </c>
      <c r="S47" s="14">
        <v>20.2</v>
      </c>
    </row>
    <row r="48" ht="18" customHeight="1" spans="1:19">
      <c r="A48" s="4">
        <f>41-1</f>
        <v>40</v>
      </c>
      <c r="B48" s="5" t="s">
        <v>264</v>
      </c>
      <c r="C48" s="5" t="s">
        <v>265</v>
      </c>
      <c r="D48" s="6">
        <f t="shared" si="0"/>
        <v>12.12</v>
      </c>
      <c r="G48" s="6">
        <v>12.12</v>
      </c>
      <c r="I48" s="9">
        <v>92.7918</v>
      </c>
      <c r="J48" s="6">
        <f t="shared" si="1"/>
        <v>1124.64</v>
      </c>
      <c r="K48" s="10">
        <v>1124.64</v>
      </c>
      <c r="L48" s="11">
        <v>12.12</v>
      </c>
      <c r="M48" s="12" t="s">
        <v>266</v>
      </c>
      <c r="N48" s="12" t="s">
        <v>267</v>
      </c>
      <c r="O48" s="12" t="s">
        <v>268</v>
      </c>
      <c r="P48" s="12" t="s">
        <v>269</v>
      </c>
      <c r="Q48" s="12" t="s">
        <v>265</v>
      </c>
      <c r="R48" s="12" t="s">
        <v>269</v>
      </c>
      <c r="S48" s="14">
        <v>12.12</v>
      </c>
    </row>
    <row r="49" ht="18" customHeight="1" spans="1:19">
      <c r="A49" s="4">
        <f>42-1</f>
        <v>41</v>
      </c>
      <c r="B49" s="5" t="s">
        <v>270</v>
      </c>
      <c r="C49" s="5" t="s">
        <v>271</v>
      </c>
      <c r="D49" s="6">
        <f t="shared" si="0"/>
        <v>8.08</v>
      </c>
      <c r="G49" s="6">
        <v>8.08</v>
      </c>
      <c r="I49" s="9">
        <v>92.7918</v>
      </c>
      <c r="J49" s="6">
        <f t="shared" si="1"/>
        <v>749.76</v>
      </c>
      <c r="K49" s="10">
        <v>749.76</v>
      </c>
      <c r="L49" s="11">
        <v>8.08</v>
      </c>
      <c r="M49" s="12" t="s">
        <v>272</v>
      </c>
      <c r="N49" s="12" t="s">
        <v>273</v>
      </c>
      <c r="O49" s="12" t="s">
        <v>274</v>
      </c>
      <c r="P49" s="12" t="s">
        <v>275</v>
      </c>
      <c r="Q49" s="12" t="s">
        <v>271</v>
      </c>
      <c r="R49" s="12" t="s">
        <v>275</v>
      </c>
      <c r="S49" s="14">
        <v>8.08</v>
      </c>
    </row>
    <row r="50" ht="18" customHeight="1" spans="1:19">
      <c r="A50" s="4">
        <f>43-1</f>
        <v>42</v>
      </c>
      <c r="B50" s="5" t="s">
        <v>276</v>
      </c>
      <c r="C50" s="5" t="s">
        <v>277</v>
      </c>
      <c r="D50" s="6">
        <f t="shared" si="0"/>
        <v>13.12</v>
      </c>
      <c r="G50" s="6">
        <v>13.12</v>
      </c>
      <c r="I50" s="9">
        <v>92.7918</v>
      </c>
      <c r="J50" s="6">
        <f t="shared" si="1"/>
        <v>1217.43</v>
      </c>
      <c r="K50" s="10">
        <v>1217.43</v>
      </c>
      <c r="L50" s="11">
        <v>13.12</v>
      </c>
      <c r="M50" s="12" t="s">
        <v>278</v>
      </c>
      <c r="N50" s="12" t="s">
        <v>279</v>
      </c>
      <c r="O50" s="12" t="s">
        <v>280</v>
      </c>
      <c r="P50" s="12" t="s">
        <v>281</v>
      </c>
      <c r="Q50" s="12" t="s">
        <v>277</v>
      </c>
      <c r="R50" s="12" t="s">
        <v>281</v>
      </c>
      <c r="S50" s="14">
        <v>13.12</v>
      </c>
    </row>
    <row r="51" ht="18" customHeight="1" spans="1:19">
      <c r="A51" s="4">
        <f>44-1</f>
        <v>43</v>
      </c>
      <c r="B51" s="5" t="s">
        <v>282</v>
      </c>
      <c r="C51" s="5" t="s">
        <v>283</v>
      </c>
      <c r="D51" s="6">
        <f t="shared" si="0"/>
        <v>24.24</v>
      </c>
      <c r="G51" s="6">
        <v>24.24</v>
      </c>
      <c r="I51" s="9">
        <v>92.7918</v>
      </c>
      <c r="J51" s="6">
        <f t="shared" si="1"/>
        <v>2249.27</v>
      </c>
      <c r="K51" s="10">
        <v>2249.27</v>
      </c>
      <c r="L51" s="11">
        <v>24.24</v>
      </c>
      <c r="M51" s="12" t="s">
        <v>284</v>
      </c>
      <c r="N51" s="12" t="s">
        <v>285</v>
      </c>
      <c r="O51" s="12" t="s">
        <v>286</v>
      </c>
      <c r="P51" s="12" t="s">
        <v>287</v>
      </c>
      <c r="Q51" s="12" t="s">
        <v>283</v>
      </c>
      <c r="R51" s="12" t="s">
        <v>287</v>
      </c>
      <c r="S51" s="14">
        <v>24.24</v>
      </c>
    </row>
    <row r="52" ht="18" customHeight="1" spans="1:19">
      <c r="A52" s="4">
        <f>45-1</f>
        <v>44</v>
      </c>
      <c r="B52" s="5" t="s">
        <v>288</v>
      </c>
      <c r="C52" s="5" t="s">
        <v>289</v>
      </c>
      <c r="D52" s="6">
        <f t="shared" si="0"/>
        <v>8.08</v>
      </c>
      <c r="G52" s="6">
        <v>8.08</v>
      </c>
      <c r="I52" s="9">
        <v>92.7918</v>
      </c>
      <c r="J52" s="6">
        <f t="shared" si="1"/>
        <v>749.76</v>
      </c>
      <c r="K52" s="10">
        <v>749.76</v>
      </c>
      <c r="L52" s="11">
        <v>8.08</v>
      </c>
      <c r="M52" s="12" t="s">
        <v>290</v>
      </c>
      <c r="N52" s="12" t="s">
        <v>291</v>
      </c>
      <c r="O52" s="12" t="s">
        <v>292</v>
      </c>
      <c r="P52" s="12" t="s">
        <v>293</v>
      </c>
      <c r="Q52" s="12" t="s">
        <v>289</v>
      </c>
      <c r="R52" s="12" t="s">
        <v>293</v>
      </c>
      <c r="S52" s="14">
        <v>8.08</v>
      </c>
    </row>
    <row r="53" ht="18" customHeight="1" spans="1:19">
      <c r="A53" s="4">
        <f>46-1</f>
        <v>45</v>
      </c>
      <c r="B53" s="5" t="s">
        <v>294</v>
      </c>
      <c r="C53" s="5" t="s">
        <v>295</v>
      </c>
      <c r="D53" s="6">
        <f t="shared" si="0"/>
        <v>4.04</v>
      </c>
      <c r="G53" s="6">
        <v>4.04</v>
      </c>
      <c r="I53" s="9">
        <v>92.7918</v>
      </c>
      <c r="J53" s="6">
        <f t="shared" si="1"/>
        <v>374.88</v>
      </c>
      <c r="K53" s="10">
        <v>374.88</v>
      </c>
      <c r="L53" s="11">
        <v>4.04</v>
      </c>
      <c r="M53" s="12" t="s">
        <v>296</v>
      </c>
      <c r="N53" s="12" t="s">
        <v>297</v>
      </c>
      <c r="O53" s="12" t="s">
        <v>298</v>
      </c>
      <c r="P53" s="12" t="s">
        <v>299</v>
      </c>
      <c r="Q53" s="12" t="s">
        <v>295</v>
      </c>
      <c r="R53" s="12" t="s">
        <v>299</v>
      </c>
      <c r="S53" s="14">
        <v>4.04</v>
      </c>
    </row>
    <row r="54" ht="18" customHeight="1" spans="1:19">
      <c r="A54" s="4">
        <f>47-1</f>
        <v>46</v>
      </c>
      <c r="B54" s="5" t="s">
        <v>300</v>
      </c>
      <c r="C54" s="5" t="s">
        <v>301</v>
      </c>
      <c r="D54" s="6">
        <f t="shared" si="0"/>
        <v>20.2</v>
      </c>
      <c r="G54" s="6">
        <v>20.2</v>
      </c>
      <c r="I54" s="9">
        <v>92.7918</v>
      </c>
      <c r="J54" s="6">
        <f t="shared" si="1"/>
        <v>1874.39</v>
      </c>
      <c r="K54" s="10">
        <v>1874.39</v>
      </c>
      <c r="L54" s="11">
        <v>20.2</v>
      </c>
      <c r="M54" s="12" t="s">
        <v>302</v>
      </c>
      <c r="N54" s="12" t="s">
        <v>303</v>
      </c>
      <c r="O54" s="12" t="s">
        <v>304</v>
      </c>
      <c r="P54" s="12" t="s">
        <v>305</v>
      </c>
      <c r="Q54" s="12" t="s">
        <v>301</v>
      </c>
      <c r="R54" s="12" t="s">
        <v>305</v>
      </c>
      <c r="S54" s="14">
        <v>20.2</v>
      </c>
    </row>
    <row r="55" ht="18" customHeight="1" spans="1:19">
      <c r="A55" s="4">
        <f>48-1</f>
        <v>47</v>
      </c>
      <c r="B55" s="5" t="s">
        <v>306</v>
      </c>
      <c r="C55" s="5" t="s">
        <v>307</v>
      </c>
      <c r="D55" s="6">
        <f t="shared" si="0"/>
        <v>4.04</v>
      </c>
      <c r="G55" s="6">
        <v>4.04</v>
      </c>
      <c r="I55" s="9">
        <v>92.7918</v>
      </c>
      <c r="J55" s="6">
        <f t="shared" si="1"/>
        <v>374.88</v>
      </c>
      <c r="K55" s="10">
        <v>374.88</v>
      </c>
      <c r="L55" s="11">
        <v>4.04</v>
      </c>
      <c r="M55" s="12" t="s">
        <v>308</v>
      </c>
      <c r="N55" s="12" t="s">
        <v>309</v>
      </c>
      <c r="O55" s="12" t="s">
        <v>310</v>
      </c>
      <c r="P55" s="12" t="s">
        <v>311</v>
      </c>
      <c r="Q55" s="12" t="s">
        <v>307</v>
      </c>
      <c r="R55" s="12" t="s">
        <v>311</v>
      </c>
      <c r="S55" s="14">
        <v>4.04</v>
      </c>
    </row>
    <row r="56" ht="18" customHeight="1" spans="1:19">
      <c r="A56" s="4">
        <f>49-1</f>
        <v>48</v>
      </c>
      <c r="B56" s="5" t="s">
        <v>312</v>
      </c>
      <c r="C56" s="5" t="s">
        <v>313</v>
      </c>
      <c r="D56" s="6">
        <f t="shared" si="0"/>
        <v>20.2</v>
      </c>
      <c r="G56" s="6">
        <v>20.2</v>
      </c>
      <c r="I56" s="9">
        <v>92.7918</v>
      </c>
      <c r="J56" s="6">
        <f t="shared" si="1"/>
        <v>1874.39</v>
      </c>
      <c r="K56" s="10">
        <v>1874.39</v>
      </c>
      <c r="L56" s="11">
        <v>20.2</v>
      </c>
      <c r="M56" s="12" t="s">
        <v>314</v>
      </c>
      <c r="N56" s="12" t="s">
        <v>315</v>
      </c>
      <c r="O56" s="12" t="s">
        <v>316</v>
      </c>
      <c r="P56" s="12" t="s">
        <v>317</v>
      </c>
      <c r="Q56" s="12" t="s">
        <v>313</v>
      </c>
      <c r="R56" s="12" t="s">
        <v>317</v>
      </c>
      <c r="S56" s="14">
        <v>20.2</v>
      </c>
    </row>
    <row r="57" ht="18" customHeight="1" spans="1:19">
      <c r="A57" s="4">
        <f>50-1</f>
        <v>49</v>
      </c>
      <c r="B57" s="5" t="s">
        <v>318</v>
      </c>
      <c r="C57" s="5" t="s">
        <v>319</v>
      </c>
      <c r="D57" s="6">
        <f t="shared" si="0"/>
        <v>12.12</v>
      </c>
      <c r="G57" s="6">
        <v>12.12</v>
      </c>
      <c r="I57" s="9">
        <v>92.7918</v>
      </c>
      <c r="J57" s="6">
        <f t="shared" si="1"/>
        <v>1124.64</v>
      </c>
      <c r="K57" s="10">
        <v>1124.64</v>
      </c>
      <c r="L57" s="11">
        <v>12.12</v>
      </c>
      <c r="M57" s="12" t="s">
        <v>320</v>
      </c>
      <c r="N57" s="12" t="s">
        <v>321</v>
      </c>
      <c r="O57" s="12" t="s">
        <v>322</v>
      </c>
      <c r="P57" s="12" t="s">
        <v>323</v>
      </c>
      <c r="Q57" s="12" t="s">
        <v>319</v>
      </c>
      <c r="R57" s="12" t="s">
        <v>323</v>
      </c>
      <c r="S57" s="14">
        <v>12.12</v>
      </c>
    </row>
    <row r="58" ht="18" customHeight="1" spans="1:19">
      <c r="A58" s="4">
        <f>51-1</f>
        <v>50</v>
      </c>
      <c r="B58" s="5" t="s">
        <v>324</v>
      </c>
      <c r="C58" s="5" t="s">
        <v>325</v>
      </c>
      <c r="D58" s="6">
        <f t="shared" si="0"/>
        <v>12.12</v>
      </c>
      <c r="G58" s="6">
        <v>12.12</v>
      </c>
      <c r="I58" s="9">
        <v>92.7918</v>
      </c>
      <c r="J58" s="6">
        <f t="shared" si="1"/>
        <v>1124.64</v>
      </c>
      <c r="K58" s="10">
        <v>1124.64</v>
      </c>
      <c r="L58" s="11">
        <v>12.12</v>
      </c>
      <c r="M58" s="12" t="s">
        <v>326</v>
      </c>
      <c r="N58" s="12" t="s">
        <v>327</v>
      </c>
      <c r="O58" s="12" t="s">
        <v>328</v>
      </c>
      <c r="P58" s="12" t="s">
        <v>329</v>
      </c>
      <c r="Q58" s="12" t="s">
        <v>325</v>
      </c>
      <c r="R58" s="12" t="s">
        <v>329</v>
      </c>
      <c r="S58" s="14">
        <v>12.12</v>
      </c>
    </row>
    <row r="59" ht="18" customHeight="1" spans="1:19">
      <c r="A59" s="4">
        <f>52-1</f>
        <v>51</v>
      </c>
      <c r="B59" s="5" t="s">
        <v>330</v>
      </c>
      <c r="C59" s="5" t="s">
        <v>331</v>
      </c>
      <c r="D59" s="6">
        <f t="shared" si="0"/>
        <v>12.12</v>
      </c>
      <c r="G59" s="6">
        <v>12.12</v>
      </c>
      <c r="I59" s="9">
        <v>92.7918</v>
      </c>
      <c r="J59" s="6">
        <f t="shared" si="1"/>
        <v>1124.64</v>
      </c>
      <c r="K59" s="10">
        <v>1124.64</v>
      </c>
      <c r="L59" s="11">
        <v>12.12</v>
      </c>
      <c r="M59" s="12" t="s">
        <v>332</v>
      </c>
      <c r="N59" s="12" t="s">
        <v>333</v>
      </c>
      <c r="O59" s="12" t="s">
        <v>334</v>
      </c>
      <c r="P59" s="12" t="s">
        <v>335</v>
      </c>
      <c r="Q59" s="12" t="s">
        <v>331</v>
      </c>
      <c r="R59" s="12" t="s">
        <v>335</v>
      </c>
      <c r="S59" s="14">
        <v>12.12</v>
      </c>
    </row>
    <row r="60" ht="18" customHeight="1" spans="1:19">
      <c r="A60" s="4">
        <f>53-1</f>
        <v>52</v>
      </c>
      <c r="B60" s="5" t="s">
        <v>336</v>
      </c>
      <c r="C60" s="5" t="s">
        <v>337</v>
      </c>
      <c r="D60" s="6">
        <f t="shared" si="0"/>
        <v>24.24</v>
      </c>
      <c r="G60" s="6">
        <v>24.24</v>
      </c>
      <c r="I60" s="9">
        <v>92.7918</v>
      </c>
      <c r="J60" s="6">
        <f t="shared" si="1"/>
        <v>2249.27</v>
      </c>
      <c r="K60" s="10">
        <v>2249.27</v>
      </c>
      <c r="L60" s="11">
        <v>24.24</v>
      </c>
      <c r="M60" s="12" t="s">
        <v>338</v>
      </c>
      <c r="N60" s="12" t="s">
        <v>339</v>
      </c>
      <c r="O60" s="12" t="s">
        <v>340</v>
      </c>
      <c r="P60" s="12" t="s">
        <v>341</v>
      </c>
      <c r="Q60" s="12" t="s">
        <v>337</v>
      </c>
      <c r="R60" s="12" t="s">
        <v>341</v>
      </c>
      <c r="S60" s="14">
        <v>24.24</v>
      </c>
    </row>
    <row r="61" ht="18" customHeight="1" spans="1:19">
      <c r="A61" s="4">
        <f>54-1</f>
        <v>53</v>
      </c>
      <c r="B61" s="5" t="s">
        <v>342</v>
      </c>
      <c r="C61" s="5" t="s">
        <v>343</v>
      </c>
      <c r="D61" s="6">
        <f t="shared" si="0"/>
        <v>4.04</v>
      </c>
      <c r="G61" s="6">
        <v>4.04</v>
      </c>
      <c r="I61" s="9">
        <v>92.7918</v>
      </c>
      <c r="J61" s="6">
        <f t="shared" si="1"/>
        <v>374.88</v>
      </c>
      <c r="K61" s="10">
        <v>374.88</v>
      </c>
      <c r="L61" s="11">
        <v>4.04</v>
      </c>
      <c r="M61" s="12" t="s">
        <v>344</v>
      </c>
      <c r="N61" s="12" t="s">
        <v>345</v>
      </c>
      <c r="O61" s="12" t="s">
        <v>346</v>
      </c>
      <c r="P61" s="12" t="s">
        <v>347</v>
      </c>
      <c r="Q61" s="12" t="s">
        <v>343</v>
      </c>
      <c r="R61" s="12" t="s">
        <v>347</v>
      </c>
      <c r="S61" s="14">
        <v>4.04</v>
      </c>
    </row>
    <row r="62" ht="18" customHeight="1" spans="1:19">
      <c r="A62" s="4">
        <f>55-1</f>
        <v>54</v>
      </c>
      <c r="B62" s="5" t="s">
        <v>348</v>
      </c>
      <c r="C62" s="5" t="s">
        <v>349</v>
      </c>
      <c r="D62" s="6">
        <f t="shared" si="0"/>
        <v>4.04</v>
      </c>
      <c r="G62" s="6">
        <v>4.04</v>
      </c>
      <c r="I62" s="9">
        <v>92.7918</v>
      </c>
      <c r="J62" s="6">
        <f t="shared" si="1"/>
        <v>374.88</v>
      </c>
      <c r="K62" s="10">
        <v>374.88</v>
      </c>
      <c r="L62" s="11">
        <v>4.04</v>
      </c>
      <c r="M62" s="12" t="s">
        <v>350</v>
      </c>
      <c r="N62" s="12" t="s">
        <v>351</v>
      </c>
      <c r="O62" s="12" t="s">
        <v>352</v>
      </c>
      <c r="P62" s="12" t="s">
        <v>353</v>
      </c>
      <c r="Q62" s="12" t="s">
        <v>349</v>
      </c>
      <c r="R62" s="12" t="s">
        <v>353</v>
      </c>
      <c r="S62" s="14">
        <v>4.04</v>
      </c>
    </row>
    <row r="63" ht="18" customHeight="1" spans="1:19">
      <c r="A63" s="4">
        <f>56-1</f>
        <v>55</v>
      </c>
      <c r="B63" s="5" t="s">
        <v>354</v>
      </c>
      <c r="C63" s="5" t="s">
        <v>355</v>
      </c>
      <c r="D63" s="6">
        <f t="shared" si="0"/>
        <v>28.28</v>
      </c>
      <c r="G63" s="6">
        <v>28.28</v>
      </c>
      <c r="I63" s="9">
        <v>92.7918</v>
      </c>
      <c r="J63" s="6">
        <f t="shared" si="1"/>
        <v>2624.15</v>
      </c>
      <c r="K63" s="10">
        <v>2624.15</v>
      </c>
      <c r="L63" s="11">
        <v>28.28</v>
      </c>
      <c r="M63" s="12" t="s">
        <v>356</v>
      </c>
      <c r="N63" s="12" t="s">
        <v>357</v>
      </c>
      <c r="O63" s="12" t="s">
        <v>358</v>
      </c>
      <c r="P63" s="12" t="s">
        <v>359</v>
      </c>
      <c r="Q63" s="12" t="s">
        <v>355</v>
      </c>
      <c r="R63" s="12" t="s">
        <v>359</v>
      </c>
      <c r="S63" s="14">
        <v>28.28</v>
      </c>
    </row>
    <row r="64" ht="18" customHeight="1" spans="1:19">
      <c r="A64" s="4">
        <f>57-1</f>
        <v>56</v>
      </c>
      <c r="B64" s="5" t="s">
        <v>360</v>
      </c>
      <c r="C64" s="5" t="s">
        <v>361</v>
      </c>
      <c r="D64" s="6">
        <f t="shared" si="0"/>
        <v>8.08</v>
      </c>
      <c r="G64" s="6">
        <v>8.08</v>
      </c>
      <c r="I64" s="9">
        <v>92.7918</v>
      </c>
      <c r="J64" s="6">
        <f t="shared" si="1"/>
        <v>749.76</v>
      </c>
      <c r="K64" s="10">
        <v>749.76</v>
      </c>
      <c r="L64" s="11">
        <v>8.08</v>
      </c>
      <c r="M64" s="12" t="s">
        <v>362</v>
      </c>
      <c r="N64" s="12" t="s">
        <v>363</v>
      </c>
      <c r="O64" s="12" t="s">
        <v>364</v>
      </c>
      <c r="P64" s="12" t="s">
        <v>365</v>
      </c>
      <c r="Q64" s="12" t="s">
        <v>361</v>
      </c>
      <c r="R64" s="12" t="s">
        <v>365</v>
      </c>
      <c r="S64" s="14">
        <v>8.08</v>
      </c>
    </row>
    <row r="65" ht="18" customHeight="1" spans="1:19">
      <c r="A65" s="4">
        <f>58-1</f>
        <v>57</v>
      </c>
      <c r="B65" s="5" t="s">
        <v>366</v>
      </c>
      <c r="C65" s="5" t="s">
        <v>367</v>
      </c>
      <c r="D65" s="6">
        <f t="shared" si="0"/>
        <v>12.12</v>
      </c>
      <c r="G65" s="6">
        <v>12.12</v>
      </c>
      <c r="I65" s="9">
        <v>92.7918</v>
      </c>
      <c r="J65" s="6">
        <f t="shared" si="1"/>
        <v>1124.64</v>
      </c>
      <c r="K65" s="10">
        <v>1124.64</v>
      </c>
      <c r="L65" s="11">
        <v>12.12</v>
      </c>
      <c r="M65" s="12" t="s">
        <v>368</v>
      </c>
      <c r="N65" s="12" t="s">
        <v>369</v>
      </c>
      <c r="O65" s="12" t="s">
        <v>370</v>
      </c>
      <c r="P65" s="12" t="s">
        <v>371</v>
      </c>
      <c r="Q65" s="12" t="s">
        <v>367</v>
      </c>
      <c r="R65" s="12" t="s">
        <v>371</v>
      </c>
      <c r="S65" s="14">
        <v>12.12</v>
      </c>
    </row>
    <row r="66" ht="18" customHeight="1" spans="1:19">
      <c r="A66" s="4">
        <f>59-1</f>
        <v>58</v>
      </c>
      <c r="B66" s="5" t="s">
        <v>372</v>
      </c>
      <c r="C66" s="5" t="s">
        <v>373</v>
      </c>
      <c r="D66" s="6">
        <f t="shared" si="0"/>
        <v>12.12</v>
      </c>
      <c r="G66" s="6">
        <v>12.12</v>
      </c>
      <c r="I66" s="9">
        <v>92.7918</v>
      </c>
      <c r="J66" s="6">
        <f t="shared" si="1"/>
        <v>1124.64</v>
      </c>
      <c r="K66" s="10">
        <v>1124.64</v>
      </c>
      <c r="L66" s="11">
        <v>12.12</v>
      </c>
      <c r="M66" s="12" t="s">
        <v>374</v>
      </c>
      <c r="N66" s="12" t="s">
        <v>375</v>
      </c>
      <c r="O66" s="12" t="s">
        <v>376</v>
      </c>
      <c r="P66" s="12" t="s">
        <v>377</v>
      </c>
      <c r="Q66" s="12" t="s">
        <v>373</v>
      </c>
      <c r="R66" s="12" t="s">
        <v>377</v>
      </c>
      <c r="S66" s="14">
        <v>12.12</v>
      </c>
    </row>
    <row r="67" ht="18" customHeight="1" spans="1:19">
      <c r="A67" s="4">
        <f>60-1</f>
        <v>59</v>
      </c>
      <c r="B67" s="5" t="s">
        <v>378</v>
      </c>
      <c r="C67" s="5" t="s">
        <v>379</v>
      </c>
      <c r="D67" s="6">
        <f t="shared" si="0"/>
        <v>20.2</v>
      </c>
      <c r="G67" s="6">
        <v>20.2</v>
      </c>
      <c r="I67" s="9">
        <v>92.7918</v>
      </c>
      <c r="J67" s="6">
        <f t="shared" si="1"/>
        <v>1874.39</v>
      </c>
      <c r="K67" s="10">
        <v>1874.39</v>
      </c>
      <c r="L67" s="11">
        <v>20.2</v>
      </c>
      <c r="M67" s="12" t="s">
        <v>380</v>
      </c>
      <c r="N67" s="12" t="s">
        <v>381</v>
      </c>
      <c r="O67" s="12" t="s">
        <v>382</v>
      </c>
      <c r="P67" s="12" t="s">
        <v>383</v>
      </c>
      <c r="Q67" s="12" t="s">
        <v>379</v>
      </c>
      <c r="R67" s="12" t="s">
        <v>383</v>
      </c>
      <c r="S67" s="14">
        <v>20.2</v>
      </c>
    </row>
    <row r="68" ht="18" customHeight="1" spans="1:19">
      <c r="A68" s="4">
        <f>61-1</f>
        <v>60</v>
      </c>
      <c r="B68" s="5" t="s">
        <v>384</v>
      </c>
      <c r="C68" s="5" t="s">
        <v>385</v>
      </c>
      <c r="D68" s="6">
        <f t="shared" si="0"/>
        <v>20.2</v>
      </c>
      <c r="G68" s="6">
        <v>20.2</v>
      </c>
      <c r="I68" s="9">
        <v>92.7918</v>
      </c>
      <c r="J68" s="6">
        <f t="shared" si="1"/>
        <v>1874.39</v>
      </c>
      <c r="K68" s="10">
        <v>1874.39</v>
      </c>
      <c r="L68" s="11">
        <v>20.2</v>
      </c>
      <c r="M68" s="12" t="s">
        <v>386</v>
      </c>
      <c r="N68" s="12" t="s">
        <v>387</v>
      </c>
      <c r="O68" s="12" t="s">
        <v>388</v>
      </c>
      <c r="P68" s="12" t="s">
        <v>389</v>
      </c>
      <c r="Q68" s="12" t="s">
        <v>385</v>
      </c>
      <c r="R68" s="12" t="s">
        <v>389</v>
      </c>
      <c r="S68" s="14">
        <v>20.2</v>
      </c>
    </row>
    <row r="69" ht="18" customHeight="1" spans="1:19">
      <c r="A69" s="4">
        <f>62-1</f>
        <v>61</v>
      </c>
      <c r="B69" s="5" t="s">
        <v>390</v>
      </c>
      <c r="C69" s="5" t="s">
        <v>391</v>
      </c>
      <c r="D69" s="6">
        <f t="shared" si="0"/>
        <v>20.2</v>
      </c>
      <c r="G69" s="6">
        <v>20.2</v>
      </c>
      <c r="I69" s="9">
        <v>92.7918</v>
      </c>
      <c r="J69" s="6">
        <f t="shared" si="1"/>
        <v>1874.39</v>
      </c>
      <c r="K69" s="10">
        <v>1874.39</v>
      </c>
      <c r="L69" s="11">
        <v>20.2</v>
      </c>
      <c r="M69" s="12" t="s">
        <v>392</v>
      </c>
      <c r="N69" s="12" t="s">
        <v>393</v>
      </c>
      <c r="O69" s="12" t="s">
        <v>394</v>
      </c>
      <c r="P69" s="12" t="s">
        <v>395</v>
      </c>
      <c r="Q69" s="12" t="s">
        <v>396</v>
      </c>
      <c r="R69" s="12" t="s">
        <v>397</v>
      </c>
      <c r="S69" s="14">
        <v>20.2</v>
      </c>
    </row>
    <row r="70" ht="18" customHeight="1" spans="1:19">
      <c r="A70" s="4">
        <f>63-1</f>
        <v>62</v>
      </c>
      <c r="B70" s="5" t="s">
        <v>398</v>
      </c>
      <c r="C70" s="5" t="s">
        <v>399</v>
      </c>
      <c r="D70" s="6">
        <f t="shared" si="0"/>
        <v>12.12</v>
      </c>
      <c r="G70" s="6">
        <v>12.12</v>
      </c>
      <c r="I70" s="9">
        <v>92.7918</v>
      </c>
      <c r="J70" s="6">
        <f t="shared" si="1"/>
        <v>1124.64</v>
      </c>
      <c r="K70" s="10">
        <v>1124.64</v>
      </c>
      <c r="L70" s="11">
        <v>12.12</v>
      </c>
      <c r="M70" s="12" t="s">
        <v>400</v>
      </c>
      <c r="N70" s="12" t="s">
        <v>401</v>
      </c>
      <c r="O70" s="12" t="s">
        <v>402</v>
      </c>
      <c r="P70" s="12" t="s">
        <v>403</v>
      </c>
      <c r="Q70" s="12" t="s">
        <v>399</v>
      </c>
      <c r="R70" s="12" t="s">
        <v>403</v>
      </c>
      <c r="S70" s="14">
        <v>12.12</v>
      </c>
    </row>
    <row r="71" ht="18" customHeight="1" spans="1:19">
      <c r="A71" s="4">
        <f>64-1</f>
        <v>63</v>
      </c>
      <c r="B71" s="5" t="s">
        <v>404</v>
      </c>
      <c r="C71" s="5" t="s">
        <v>405</v>
      </c>
      <c r="D71" s="6">
        <f t="shared" si="0"/>
        <v>16.16</v>
      </c>
      <c r="G71" s="6">
        <v>16.16</v>
      </c>
      <c r="I71" s="9">
        <v>92.7918</v>
      </c>
      <c r="J71" s="6">
        <f t="shared" si="1"/>
        <v>1499.52</v>
      </c>
      <c r="K71" s="10">
        <v>1499.52</v>
      </c>
      <c r="L71" s="11">
        <v>16.16</v>
      </c>
      <c r="M71" s="12" t="s">
        <v>406</v>
      </c>
      <c r="N71" s="12" t="s">
        <v>407</v>
      </c>
      <c r="O71" s="12" t="s">
        <v>408</v>
      </c>
      <c r="P71" s="12" t="s">
        <v>409</v>
      </c>
      <c r="Q71" s="12" t="s">
        <v>405</v>
      </c>
      <c r="R71" s="12" t="s">
        <v>409</v>
      </c>
      <c r="S71" s="14">
        <v>16.16</v>
      </c>
    </row>
    <row r="72" ht="18" customHeight="1" spans="1:19">
      <c r="A72" s="4">
        <f>65-1</f>
        <v>64</v>
      </c>
      <c r="B72" s="5" t="s">
        <v>410</v>
      </c>
      <c r="C72" s="5" t="s">
        <v>411</v>
      </c>
      <c r="D72" s="6">
        <f t="shared" si="0"/>
        <v>8.08</v>
      </c>
      <c r="G72" s="6">
        <v>8.08</v>
      </c>
      <c r="I72" s="9">
        <v>92.7918</v>
      </c>
      <c r="J72" s="6">
        <f t="shared" si="1"/>
        <v>749.76</v>
      </c>
      <c r="K72" s="10">
        <v>749.76</v>
      </c>
      <c r="L72" s="11">
        <v>8.08</v>
      </c>
      <c r="M72" s="12" t="s">
        <v>412</v>
      </c>
      <c r="N72" s="12" t="s">
        <v>413</v>
      </c>
      <c r="O72" s="12" t="s">
        <v>414</v>
      </c>
      <c r="P72" s="12" t="s">
        <v>415</v>
      </c>
      <c r="Q72" s="12" t="s">
        <v>411</v>
      </c>
      <c r="R72" s="12" t="s">
        <v>415</v>
      </c>
      <c r="S72" s="14">
        <v>8.08</v>
      </c>
    </row>
    <row r="73" ht="18" customHeight="1" spans="1:19">
      <c r="A73" s="4">
        <f>66-1</f>
        <v>65</v>
      </c>
      <c r="B73" s="5" t="s">
        <v>416</v>
      </c>
      <c r="C73" s="5" t="s">
        <v>417</v>
      </c>
      <c r="D73" s="6">
        <f t="shared" ref="D73:D136" si="2">ROUND((ROUND(E73,2)+ROUND(F73,2)+ROUND(G73,2)+ROUND(H73,2)),2)</f>
        <v>12.12</v>
      </c>
      <c r="G73" s="6">
        <v>12.12</v>
      </c>
      <c r="I73" s="9">
        <v>92.7918</v>
      </c>
      <c r="J73" s="6">
        <f t="shared" ref="J73:J136" si="3">ROUND(((ROUND(E73,2)+ROUND(F73,2)+ROUND(G73,2)+ROUND(H73,2))*ROUND(I73,4)),2)</f>
        <v>1124.64</v>
      </c>
      <c r="K73" s="10">
        <v>1124.64</v>
      </c>
      <c r="L73" s="11">
        <v>12.12</v>
      </c>
      <c r="M73" s="12" t="s">
        <v>418</v>
      </c>
      <c r="N73" s="12" t="s">
        <v>419</v>
      </c>
      <c r="O73" s="12" t="s">
        <v>420</v>
      </c>
      <c r="P73" s="12" t="s">
        <v>421</v>
      </c>
      <c r="Q73" s="12" t="s">
        <v>417</v>
      </c>
      <c r="R73" s="12" t="s">
        <v>421</v>
      </c>
      <c r="S73" s="14">
        <v>12.12</v>
      </c>
    </row>
    <row r="74" ht="18" customHeight="1" spans="1:19">
      <c r="A74" s="4">
        <f>67-1</f>
        <v>66</v>
      </c>
      <c r="B74" s="5" t="s">
        <v>422</v>
      </c>
      <c r="C74" s="5" t="s">
        <v>423</v>
      </c>
      <c r="D74" s="6">
        <f t="shared" si="2"/>
        <v>12.12</v>
      </c>
      <c r="G74" s="6">
        <v>12.12</v>
      </c>
      <c r="I74" s="9">
        <v>92.7918</v>
      </c>
      <c r="J74" s="6">
        <f t="shared" si="3"/>
        <v>1124.64</v>
      </c>
      <c r="K74" s="10">
        <v>1124.64</v>
      </c>
      <c r="L74" s="11">
        <v>12.12</v>
      </c>
      <c r="M74" s="12" t="s">
        <v>424</v>
      </c>
      <c r="N74" s="12" t="s">
        <v>425</v>
      </c>
      <c r="O74" s="12" t="s">
        <v>426</v>
      </c>
      <c r="P74" s="12" t="s">
        <v>427</v>
      </c>
      <c r="Q74" s="12" t="s">
        <v>423</v>
      </c>
      <c r="R74" s="12" t="s">
        <v>427</v>
      </c>
      <c r="S74" s="14">
        <v>12.12</v>
      </c>
    </row>
    <row r="75" ht="18" customHeight="1" spans="1:19">
      <c r="A75" s="4">
        <f>68-1</f>
        <v>67</v>
      </c>
      <c r="B75" s="5" t="s">
        <v>428</v>
      </c>
      <c r="C75" s="5" t="s">
        <v>429</v>
      </c>
      <c r="D75" s="6">
        <f t="shared" si="2"/>
        <v>16.16</v>
      </c>
      <c r="G75" s="6">
        <v>16.16</v>
      </c>
      <c r="I75" s="9">
        <v>92.7918</v>
      </c>
      <c r="J75" s="6">
        <f t="shared" si="3"/>
        <v>1499.52</v>
      </c>
      <c r="K75" s="10">
        <v>1499.52</v>
      </c>
      <c r="L75" s="11">
        <v>16.16</v>
      </c>
      <c r="M75" s="12" t="s">
        <v>430</v>
      </c>
      <c r="N75" s="12" t="s">
        <v>431</v>
      </c>
      <c r="O75" s="12" t="s">
        <v>432</v>
      </c>
      <c r="P75" s="12" t="s">
        <v>433</v>
      </c>
      <c r="Q75" s="12" t="s">
        <v>429</v>
      </c>
      <c r="R75" s="12" t="s">
        <v>433</v>
      </c>
      <c r="S75" s="14">
        <v>16.16</v>
      </c>
    </row>
    <row r="76" ht="18" customHeight="1" spans="1:19">
      <c r="A76" s="4">
        <f>69-1</f>
        <v>68</v>
      </c>
      <c r="B76" s="5" t="s">
        <v>434</v>
      </c>
      <c r="C76" s="5" t="s">
        <v>435</v>
      </c>
      <c r="D76" s="6">
        <f t="shared" si="2"/>
        <v>28.28</v>
      </c>
      <c r="G76" s="6">
        <v>28.28</v>
      </c>
      <c r="I76" s="9">
        <v>92.7918</v>
      </c>
      <c r="J76" s="6">
        <f t="shared" si="3"/>
        <v>2624.15</v>
      </c>
      <c r="K76" s="10">
        <v>2624.15</v>
      </c>
      <c r="L76" s="11">
        <v>28.28</v>
      </c>
      <c r="M76" s="12" t="s">
        <v>436</v>
      </c>
      <c r="N76" s="12" t="s">
        <v>437</v>
      </c>
      <c r="O76" s="12" t="s">
        <v>438</v>
      </c>
      <c r="P76" s="12" t="s">
        <v>439</v>
      </c>
      <c r="Q76" s="12" t="s">
        <v>435</v>
      </c>
      <c r="R76" s="12" t="s">
        <v>439</v>
      </c>
      <c r="S76" s="14">
        <v>28.28</v>
      </c>
    </row>
    <row r="77" ht="18" customHeight="1" spans="1:19">
      <c r="A77" s="4">
        <f>70-1</f>
        <v>69</v>
      </c>
      <c r="B77" s="5" t="s">
        <v>440</v>
      </c>
      <c r="C77" s="5" t="s">
        <v>441</v>
      </c>
      <c r="D77" s="6">
        <f t="shared" si="2"/>
        <v>13.12</v>
      </c>
      <c r="G77" s="6">
        <v>13.12</v>
      </c>
      <c r="I77" s="9">
        <v>92.7918</v>
      </c>
      <c r="J77" s="6">
        <f t="shared" si="3"/>
        <v>1217.43</v>
      </c>
      <c r="K77" s="10">
        <v>1217.43</v>
      </c>
      <c r="L77" s="11">
        <v>13.12</v>
      </c>
      <c r="M77" s="12" t="s">
        <v>442</v>
      </c>
      <c r="N77" s="12" t="s">
        <v>443</v>
      </c>
      <c r="O77" s="12" t="s">
        <v>444</v>
      </c>
      <c r="P77" s="12" t="s">
        <v>445</v>
      </c>
      <c r="Q77" s="12" t="s">
        <v>441</v>
      </c>
      <c r="R77" s="12" t="s">
        <v>445</v>
      </c>
      <c r="S77" s="14">
        <v>13.12</v>
      </c>
    </row>
    <row r="78" ht="18" customHeight="1" spans="1:19">
      <c r="A78" s="4">
        <f>71-1</f>
        <v>70</v>
      </c>
      <c r="B78" s="5" t="s">
        <v>446</v>
      </c>
      <c r="C78" s="5" t="s">
        <v>447</v>
      </c>
      <c r="D78" s="6">
        <f t="shared" si="2"/>
        <v>12.12</v>
      </c>
      <c r="G78" s="6">
        <v>12.12</v>
      </c>
      <c r="I78" s="9">
        <v>92.7918</v>
      </c>
      <c r="J78" s="6">
        <f t="shared" si="3"/>
        <v>1124.64</v>
      </c>
      <c r="K78" s="10">
        <v>1124.64</v>
      </c>
      <c r="L78" s="11">
        <v>12.12</v>
      </c>
      <c r="M78" s="12" t="s">
        <v>448</v>
      </c>
      <c r="N78" s="12" t="s">
        <v>449</v>
      </c>
      <c r="O78" s="12" t="s">
        <v>450</v>
      </c>
      <c r="P78" s="12" t="s">
        <v>451</v>
      </c>
      <c r="Q78" s="12" t="s">
        <v>447</v>
      </c>
      <c r="R78" s="12" t="s">
        <v>451</v>
      </c>
      <c r="S78" s="14">
        <v>12.12</v>
      </c>
    </row>
    <row r="79" ht="18" customHeight="1" spans="1:19">
      <c r="A79" s="4">
        <f>72-1</f>
        <v>71</v>
      </c>
      <c r="B79" s="5" t="s">
        <v>452</v>
      </c>
      <c r="C79" s="5" t="s">
        <v>453</v>
      </c>
      <c r="D79" s="6">
        <f t="shared" si="2"/>
        <v>4.04</v>
      </c>
      <c r="G79" s="6">
        <v>4.04</v>
      </c>
      <c r="I79" s="9">
        <v>92.7918</v>
      </c>
      <c r="J79" s="6">
        <f t="shared" si="3"/>
        <v>374.88</v>
      </c>
      <c r="K79" s="10">
        <v>374.88</v>
      </c>
      <c r="L79" s="11">
        <v>4.04</v>
      </c>
      <c r="M79" s="12" t="s">
        <v>454</v>
      </c>
      <c r="N79" s="12" t="s">
        <v>455</v>
      </c>
      <c r="O79" s="12" t="s">
        <v>456</v>
      </c>
      <c r="P79" s="12" t="s">
        <v>457</v>
      </c>
      <c r="Q79" s="12" t="s">
        <v>453</v>
      </c>
      <c r="R79" s="12" t="s">
        <v>457</v>
      </c>
      <c r="S79" s="14">
        <v>4.04</v>
      </c>
    </row>
    <row r="80" ht="18" customHeight="1" spans="1:19">
      <c r="A80" s="4">
        <f>73-1</f>
        <v>72</v>
      </c>
      <c r="B80" s="5" t="s">
        <v>458</v>
      </c>
      <c r="C80" s="5" t="s">
        <v>459</v>
      </c>
      <c r="D80" s="6">
        <f t="shared" si="2"/>
        <v>12.12</v>
      </c>
      <c r="G80" s="6">
        <v>12.12</v>
      </c>
      <c r="I80" s="9">
        <v>92.7918</v>
      </c>
      <c r="J80" s="6">
        <f t="shared" si="3"/>
        <v>1124.64</v>
      </c>
      <c r="K80" s="10">
        <v>1124.64</v>
      </c>
      <c r="L80" s="11">
        <v>12.12</v>
      </c>
      <c r="M80" s="12" t="s">
        <v>460</v>
      </c>
      <c r="N80" s="12" t="s">
        <v>461</v>
      </c>
      <c r="O80" s="12" t="s">
        <v>462</v>
      </c>
      <c r="P80" s="12" t="s">
        <v>463</v>
      </c>
      <c r="Q80" s="12" t="s">
        <v>459</v>
      </c>
      <c r="R80" s="12" t="s">
        <v>463</v>
      </c>
      <c r="S80" s="14">
        <v>12.12</v>
      </c>
    </row>
    <row r="81" ht="18" customHeight="1" spans="1:19">
      <c r="A81" s="4">
        <f>74-1</f>
        <v>73</v>
      </c>
      <c r="B81" s="5" t="s">
        <v>464</v>
      </c>
      <c r="C81" s="5" t="s">
        <v>465</v>
      </c>
      <c r="D81" s="6">
        <f t="shared" si="2"/>
        <v>16.16</v>
      </c>
      <c r="G81" s="6">
        <v>16.16</v>
      </c>
      <c r="I81" s="9">
        <v>92.7918</v>
      </c>
      <c r="J81" s="6">
        <f t="shared" si="3"/>
        <v>1499.52</v>
      </c>
      <c r="K81" s="10">
        <v>1499.52</v>
      </c>
      <c r="L81" s="11">
        <v>16.16</v>
      </c>
      <c r="M81" s="12" t="s">
        <v>466</v>
      </c>
      <c r="N81" s="12" t="s">
        <v>467</v>
      </c>
      <c r="O81" s="12" t="s">
        <v>468</v>
      </c>
      <c r="P81" s="12" t="s">
        <v>469</v>
      </c>
      <c r="Q81" s="12" t="s">
        <v>465</v>
      </c>
      <c r="R81" s="12" t="s">
        <v>469</v>
      </c>
      <c r="S81" s="14">
        <v>16.16</v>
      </c>
    </row>
    <row r="82" ht="18" customHeight="1" spans="1:19">
      <c r="A82" s="4">
        <f>75-1</f>
        <v>74</v>
      </c>
      <c r="B82" s="5" t="s">
        <v>470</v>
      </c>
      <c r="C82" s="5" t="s">
        <v>471</v>
      </c>
      <c r="D82" s="6">
        <f t="shared" si="2"/>
        <v>16.16</v>
      </c>
      <c r="G82" s="6">
        <v>16.16</v>
      </c>
      <c r="I82" s="9">
        <v>92.7918</v>
      </c>
      <c r="J82" s="6">
        <f t="shared" si="3"/>
        <v>1499.52</v>
      </c>
      <c r="K82" s="10">
        <v>1499.52</v>
      </c>
      <c r="L82" s="11">
        <v>16.16</v>
      </c>
      <c r="M82" s="12" t="s">
        <v>472</v>
      </c>
      <c r="N82" s="12" t="s">
        <v>473</v>
      </c>
      <c r="O82" s="12" t="s">
        <v>474</v>
      </c>
      <c r="P82" s="12" t="s">
        <v>475</v>
      </c>
      <c r="Q82" s="12" t="s">
        <v>471</v>
      </c>
      <c r="R82" s="12" t="s">
        <v>475</v>
      </c>
      <c r="S82" s="14">
        <v>16.16</v>
      </c>
    </row>
    <row r="83" ht="18" customHeight="1" spans="1:19">
      <c r="A83" s="4">
        <f>76-1</f>
        <v>75</v>
      </c>
      <c r="B83" s="5" t="s">
        <v>476</v>
      </c>
      <c r="C83" s="5" t="s">
        <v>477</v>
      </c>
      <c r="D83" s="6">
        <f t="shared" si="2"/>
        <v>12.12</v>
      </c>
      <c r="G83" s="6">
        <v>12.12</v>
      </c>
      <c r="I83" s="9">
        <v>92.7918</v>
      </c>
      <c r="J83" s="6">
        <f t="shared" si="3"/>
        <v>1124.64</v>
      </c>
      <c r="K83" s="10">
        <v>1124.64</v>
      </c>
      <c r="L83" s="11">
        <v>12.12</v>
      </c>
      <c r="M83" s="12" t="s">
        <v>478</v>
      </c>
      <c r="N83" s="12" t="s">
        <v>479</v>
      </c>
      <c r="O83" s="12" t="s">
        <v>480</v>
      </c>
      <c r="P83" s="12" t="s">
        <v>481</v>
      </c>
      <c r="Q83" s="12" t="s">
        <v>477</v>
      </c>
      <c r="R83" s="12" t="s">
        <v>481</v>
      </c>
      <c r="S83" s="14">
        <v>12.12</v>
      </c>
    </row>
    <row r="84" ht="18" customHeight="1" spans="1:19">
      <c r="A84" s="4">
        <f>77-1</f>
        <v>76</v>
      </c>
      <c r="B84" s="5" t="s">
        <v>482</v>
      </c>
      <c r="C84" s="5" t="s">
        <v>483</v>
      </c>
      <c r="D84" s="6">
        <f t="shared" si="2"/>
        <v>12.12</v>
      </c>
      <c r="G84" s="6">
        <v>12.12</v>
      </c>
      <c r="I84" s="9">
        <v>92.7918</v>
      </c>
      <c r="J84" s="6">
        <f t="shared" si="3"/>
        <v>1124.64</v>
      </c>
      <c r="K84" s="10">
        <v>1124.64</v>
      </c>
      <c r="L84" s="11">
        <v>12.12</v>
      </c>
      <c r="M84" s="12" t="s">
        <v>484</v>
      </c>
      <c r="N84" s="12" t="s">
        <v>485</v>
      </c>
      <c r="O84" s="12" t="s">
        <v>486</v>
      </c>
      <c r="P84" s="12" t="s">
        <v>487</v>
      </c>
      <c r="Q84" s="12" t="s">
        <v>483</v>
      </c>
      <c r="R84" s="12" t="s">
        <v>487</v>
      </c>
      <c r="S84" s="14">
        <v>12.12</v>
      </c>
    </row>
    <row r="85" ht="18" customHeight="1" spans="1:19">
      <c r="A85" s="4">
        <f>78-1</f>
        <v>77</v>
      </c>
      <c r="B85" s="5" t="s">
        <v>488</v>
      </c>
      <c r="C85" s="5" t="s">
        <v>489</v>
      </c>
      <c r="D85" s="6">
        <f t="shared" si="2"/>
        <v>12.12</v>
      </c>
      <c r="G85" s="6">
        <v>12.12</v>
      </c>
      <c r="I85" s="9">
        <v>92.7918</v>
      </c>
      <c r="J85" s="6">
        <f t="shared" si="3"/>
        <v>1124.64</v>
      </c>
      <c r="K85" s="10">
        <v>1124.64</v>
      </c>
      <c r="L85" s="11">
        <v>12.12</v>
      </c>
      <c r="M85" s="12" t="s">
        <v>490</v>
      </c>
      <c r="N85" s="12" t="s">
        <v>491</v>
      </c>
      <c r="O85" s="12" t="s">
        <v>492</v>
      </c>
      <c r="P85" s="12" t="s">
        <v>493</v>
      </c>
      <c r="Q85" s="12" t="s">
        <v>489</v>
      </c>
      <c r="R85" s="12" t="s">
        <v>493</v>
      </c>
      <c r="S85" s="14">
        <v>12.12</v>
      </c>
    </row>
    <row r="86" ht="18" customHeight="1" spans="1:19">
      <c r="A86" s="4">
        <f>79-1</f>
        <v>78</v>
      </c>
      <c r="B86" s="5" t="s">
        <v>494</v>
      </c>
      <c r="C86" s="5" t="s">
        <v>495</v>
      </c>
      <c r="D86" s="6">
        <f t="shared" si="2"/>
        <v>12.12</v>
      </c>
      <c r="G86" s="6">
        <v>12.12</v>
      </c>
      <c r="I86" s="9">
        <v>92.7918</v>
      </c>
      <c r="J86" s="6">
        <f t="shared" si="3"/>
        <v>1124.64</v>
      </c>
      <c r="K86" s="10">
        <v>1124.64</v>
      </c>
      <c r="L86" s="11">
        <v>12.12</v>
      </c>
      <c r="M86" s="12" t="s">
        <v>496</v>
      </c>
      <c r="N86" s="12" t="s">
        <v>497</v>
      </c>
      <c r="O86" s="12" t="s">
        <v>498</v>
      </c>
      <c r="P86" s="12" t="s">
        <v>499</v>
      </c>
      <c r="Q86" s="12" t="s">
        <v>495</v>
      </c>
      <c r="R86" s="12" t="s">
        <v>499</v>
      </c>
      <c r="S86" s="14">
        <v>12.12</v>
      </c>
    </row>
    <row r="87" ht="18" customHeight="1" spans="1:19">
      <c r="A87" s="4">
        <f>80-1</f>
        <v>79</v>
      </c>
      <c r="B87" s="5" t="s">
        <v>500</v>
      </c>
      <c r="C87" s="5" t="s">
        <v>501</v>
      </c>
      <c r="D87" s="6">
        <f t="shared" si="2"/>
        <v>8.08</v>
      </c>
      <c r="G87" s="6">
        <v>8.08</v>
      </c>
      <c r="I87" s="9">
        <v>92.7918</v>
      </c>
      <c r="J87" s="6">
        <f t="shared" si="3"/>
        <v>749.76</v>
      </c>
      <c r="K87" s="10">
        <v>749.76</v>
      </c>
      <c r="L87" s="11">
        <v>8.08</v>
      </c>
      <c r="M87" s="12" t="s">
        <v>502</v>
      </c>
      <c r="N87" s="12" t="s">
        <v>503</v>
      </c>
      <c r="O87" s="12" t="s">
        <v>504</v>
      </c>
      <c r="P87" s="12" t="s">
        <v>505</v>
      </c>
      <c r="Q87" s="12" t="s">
        <v>501</v>
      </c>
      <c r="R87" s="12" t="s">
        <v>505</v>
      </c>
      <c r="S87" s="14">
        <v>8.08</v>
      </c>
    </row>
    <row r="88" ht="18" customHeight="1" spans="1:19">
      <c r="A88" s="4">
        <f>81-1</f>
        <v>80</v>
      </c>
      <c r="B88" s="5" t="s">
        <v>506</v>
      </c>
      <c r="C88" s="5" t="s">
        <v>507</v>
      </c>
      <c r="D88" s="6">
        <f t="shared" si="2"/>
        <v>8.08</v>
      </c>
      <c r="G88" s="6">
        <v>8.08</v>
      </c>
      <c r="I88" s="9">
        <v>92.7918</v>
      </c>
      <c r="J88" s="6">
        <f t="shared" si="3"/>
        <v>749.76</v>
      </c>
      <c r="K88" s="10">
        <v>749.76</v>
      </c>
      <c r="L88" s="11">
        <v>8.08</v>
      </c>
      <c r="M88" s="12" t="s">
        <v>508</v>
      </c>
      <c r="N88" s="12" t="s">
        <v>509</v>
      </c>
      <c r="O88" s="12" t="s">
        <v>510</v>
      </c>
      <c r="P88" s="12" t="s">
        <v>511</v>
      </c>
      <c r="Q88" s="12" t="s">
        <v>507</v>
      </c>
      <c r="R88" s="12" t="s">
        <v>511</v>
      </c>
      <c r="S88" s="14">
        <v>8.08</v>
      </c>
    </row>
    <row r="89" ht="18" customHeight="1" spans="1:19">
      <c r="A89" s="4">
        <f>82-1</f>
        <v>81</v>
      </c>
      <c r="B89" s="5" t="s">
        <v>512</v>
      </c>
      <c r="C89" s="5" t="s">
        <v>513</v>
      </c>
      <c r="D89" s="6">
        <f t="shared" si="2"/>
        <v>20.2</v>
      </c>
      <c r="G89" s="6">
        <v>20.2</v>
      </c>
      <c r="I89" s="9">
        <v>92.7918</v>
      </c>
      <c r="J89" s="6">
        <f t="shared" si="3"/>
        <v>1874.39</v>
      </c>
      <c r="K89" s="10">
        <v>1874.39</v>
      </c>
      <c r="L89" s="11">
        <v>20.2</v>
      </c>
      <c r="M89" s="12" t="s">
        <v>514</v>
      </c>
      <c r="N89" s="12" t="s">
        <v>515</v>
      </c>
      <c r="O89" s="12" t="s">
        <v>516</v>
      </c>
      <c r="P89" s="12" t="s">
        <v>517</v>
      </c>
      <c r="Q89" s="12" t="s">
        <v>513</v>
      </c>
      <c r="R89" s="12" t="s">
        <v>517</v>
      </c>
      <c r="S89" s="14">
        <v>20.2</v>
      </c>
    </row>
    <row r="90" ht="18" customHeight="1" spans="1:19">
      <c r="A90" s="4">
        <f>83-1</f>
        <v>82</v>
      </c>
      <c r="B90" s="5" t="s">
        <v>518</v>
      </c>
      <c r="C90" s="5" t="s">
        <v>519</v>
      </c>
      <c r="D90" s="6">
        <f t="shared" si="2"/>
        <v>12.12</v>
      </c>
      <c r="G90" s="6">
        <v>12.12</v>
      </c>
      <c r="I90" s="9">
        <v>92.7918</v>
      </c>
      <c r="J90" s="6">
        <f t="shared" si="3"/>
        <v>1124.64</v>
      </c>
      <c r="K90" s="10">
        <v>1124.64</v>
      </c>
      <c r="L90" s="11">
        <v>12.12</v>
      </c>
      <c r="M90" s="12" t="s">
        <v>520</v>
      </c>
      <c r="N90" s="12" t="s">
        <v>521</v>
      </c>
      <c r="O90" s="12" t="s">
        <v>522</v>
      </c>
      <c r="P90" s="12" t="s">
        <v>523</v>
      </c>
      <c r="Q90" s="12" t="s">
        <v>519</v>
      </c>
      <c r="R90" s="12" t="s">
        <v>523</v>
      </c>
      <c r="S90" s="14">
        <v>12.12</v>
      </c>
    </row>
    <row r="91" ht="18" customHeight="1" spans="1:19">
      <c r="A91" s="4">
        <f>84-1</f>
        <v>83</v>
      </c>
      <c r="B91" s="5" t="s">
        <v>524</v>
      </c>
      <c r="C91" s="5" t="s">
        <v>525</v>
      </c>
      <c r="D91" s="6">
        <f t="shared" si="2"/>
        <v>24.24</v>
      </c>
      <c r="G91" s="6">
        <v>24.24</v>
      </c>
      <c r="I91" s="9">
        <v>92.7918</v>
      </c>
      <c r="J91" s="6">
        <f t="shared" si="3"/>
        <v>2249.27</v>
      </c>
      <c r="K91" s="10">
        <v>2249.27</v>
      </c>
      <c r="L91" s="11">
        <v>24.24</v>
      </c>
      <c r="M91" s="12" t="s">
        <v>526</v>
      </c>
      <c r="N91" s="12" t="s">
        <v>527</v>
      </c>
      <c r="O91" s="12" t="s">
        <v>528</v>
      </c>
      <c r="P91" s="12" t="s">
        <v>529</v>
      </c>
      <c r="Q91" s="12" t="s">
        <v>525</v>
      </c>
      <c r="R91" s="12" t="s">
        <v>529</v>
      </c>
      <c r="S91" s="14">
        <v>24.24</v>
      </c>
    </row>
    <row r="92" ht="18" customHeight="1" spans="1:19">
      <c r="A92" s="4">
        <f>85-1</f>
        <v>84</v>
      </c>
      <c r="B92" s="5" t="s">
        <v>530</v>
      </c>
      <c r="C92" s="5" t="s">
        <v>531</v>
      </c>
      <c r="D92" s="6">
        <f t="shared" si="2"/>
        <v>24.24</v>
      </c>
      <c r="G92" s="6">
        <v>24.24</v>
      </c>
      <c r="I92" s="9">
        <v>92.7918</v>
      </c>
      <c r="J92" s="6">
        <f t="shared" si="3"/>
        <v>2249.27</v>
      </c>
      <c r="K92" s="10">
        <v>2249.27</v>
      </c>
      <c r="L92" s="11">
        <v>24.24</v>
      </c>
      <c r="M92" s="12" t="s">
        <v>532</v>
      </c>
      <c r="N92" s="12" t="s">
        <v>533</v>
      </c>
      <c r="O92" s="12" t="s">
        <v>534</v>
      </c>
      <c r="P92" s="12" t="s">
        <v>535</v>
      </c>
      <c r="Q92" s="12" t="s">
        <v>531</v>
      </c>
      <c r="R92" s="12" t="s">
        <v>535</v>
      </c>
      <c r="S92" s="14">
        <v>24.24</v>
      </c>
    </row>
    <row r="93" ht="18" customHeight="1" spans="1:19">
      <c r="A93" s="4">
        <f>86-1</f>
        <v>85</v>
      </c>
      <c r="B93" s="5" t="s">
        <v>536</v>
      </c>
      <c r="C93" s="5" t="s">
        <v>537</v>
      </c>
      <c r="D93" s="6">
        <f t="shared" si="2"/>
        <v>12.12</v>
      </c>
      <c r="G93" s="6">
        <v>12.12</v>
      </c>
      <c r="I93" s="9">
        <v>92.7918</v>
      </c>
      <c r="J93" s="6">
        <f t="shared" si="3"/>
        <v>1124.64</v>
      </c>
      <c r="K93" s="10">
        <v>1124.64</v>
      </c>
      <c r="L93" s="11">
        <v>12.12</v>
      </c>
      <c r="M93" s="12" t="s">
        <v>538</v>
      </c>
      <c r="N93" s="12" t="s">
        <v>539</v>
      </c>
      <c r="O93" s="12" t="s">
        <v>540</v>
      </c>
      <c r="P93" s="12" t="s">
        <v>541</v>
      </c>
      <c r="Q93" s="12" t="s">
        <v>537</v>
      </c>
      <c r="R93" s="12" t="s">
        <v>541</v>
      </c>
      <c r="S93" s="14">
        <v>12.12</v>
      </c>
    </row>
    <row r="94" ht="18" customHeight="1" spans="1:19">
      <c r="A94" s="4">
        <f>87-1</f>
        <v>86</v>
      </c>
      <c r="B94" s="5" t="s">
        <v>542</v>
      </c>
      <c r="C94" s="5" t="s">
        <v>543</v>
      </c>
      <c r="D94" s="6">
        <f t="shared" si="2"/>
        <v>4.04</v>
      </c>
      <c r="G94" s="6">
        <v>4.04</v>
      </c>
      <c r="I94" s="9">
        <v>92.7918</v>
      </c>
      <c r="J94" s="6">
        <f t="shared" si="3"/>
        <v>374.88</v>
      </c>
      <c r="K94" s="10">
        <v>374.88</v>
      </c>
      <c r="L94" s="11">
        <v>4.04</v>
      </c>
      <c r="M94" s="12" t="s">
        <v>544</v>
      </c>
      <c r="N94" s="12" t="s">
        <v>545</v>
      </c>
      <c r="O94" s="12" t="s">
        <v>546</v>
      </c>
      <c r="P94" s="12" t="s">
        <v>547</v>
      </c>
      <c r="Q94" s="12" t="s">
        <v>543</v>
      </c>
      <c r="R94" s="12" t="s">
        <v>547</v>
      </c>
      <c r="S94" s="14">
        <v>4.04</v>
      </c>
    </row>
    <row r="95" ht="18" customHeight="1" spans="1:19">
      <c r="A95" s="4">
        <f>88-1</f>
        <v>87</v>
      </c>
      <c r="B95" s="5" t="s">
        <v>548</v>
      </c>
      <c r="C95" s="5" t="s">
        <v>549</v>
      </c>
      <c r="D95" s="6">
        <f t="shared" si="2"/>
        <v>16.16</v>
      </c>
      <c r="G95" s="6">
        <v>16.16</v>
      </c>
      <c r="I95" s="9">
        <v>92.7918</v>
      </c>
      <c r="J95" s="6">
        <f t="shared" si="3"/>
        <v>1499.52</v>
      </c>
      <c r="K95" s="10">
        <v>1499.52</v>
      </c>
      <c r="L95" s="11">
        <v>16.16</v>
      </c>
      <c r="M95" s="12" t="s">
        <v>550</v>
      </c>
      <c r="N95" s="12" t="s">
        <v>551</v>
      </c>
      <c r="O95" s="12" t="s">
        <v>552</v>
      </c>
      <c r="P95" s="12" t="s">
        <v>553</v>
      </c>
      <c r="Q95" s="12" t="s">
        <v>549</v>
      </c>
      <c r="R95" s="12" t="s">
        <v>553</v>
      </c>
      <c r="S95" s="14">
        <v>16.16</v>
      </c>
    </row>
    <row r="96" ht="18" customHeight="1" spans="1:19">
      <c r="A96" s="4">
        <f>89-1</f>
        <v>88</v>
      </c>
      <c r="B96" s="5" t="s">
        <v>554</v>
      </c>
      <c r="C96" s="5" t="s">
        <v>555</v>
      </c>
      <c r="D96" s="6">
        <f t="shared" si="2"/>
        <v>21.2</v>
      </c>
      <c r="G96" s="6">
        <v>21.2</v>
      </c>
      <c r="I96" s="9">
        <v>92.7918</v>
      </c>
      <c r="J96" s="6">
        <f t="shared" si="3"/>
        <v>1967.19</v>
      </c>
      <c r="K96" s="10">
        <v>1967.19</v>
      </c>
      <c r="L96" s="11">
        <v>21.2</v>
      </c>
      <c r="M96" s="12" t="s">
        <v>556</v>
      </c>
      <c r="N96" s="12" t="s">
        <v>557</v>
      </c>
      <c r="O96" s="12" t="s">
        <v>558</v>
      </c>
      <c r="P96" s="12" t="s">
        <v>559</v>
      </c>
      <c r="Q96" s="12" t="s">
        <v>555</v>
      </c>
      <c r="R96" s="12" t="s">
        <v>559</v>
      </c>
      <c r="S96" s="14">
        <v>21.2</v>
      </c>
    </row>
    <row r="97" ht="18" customHeight="1" spans="1:19">
      <c r="A97" s="4">
        <f>90-1</f>
        <v>89</v>
      </c>
      <c r="B97" s="5" t="s">
        <v>560</v>
      </c>
      <c r="C97" s="5" t="s">
        <v>561</v>
      </c>
      <c r="D97" s="6">
        <f t="shared" si="2"/>
        <v>20.2</v>
      </c>
      <c r="G97" s="6">
        <v>20.2</v>
      </c>
      <c r="I97" s="9">
        <v>92.7918</v>
      </c>
      <c r="J97" s="6">
        <f t="shared" si="3"/>
        <v>1874.39</v>
      </c>
      <c r="K97" s="10">
        <v>1874.39</v>
      </c>
      <c r="L97" s="11">
        <v>20.2</v>
      </c>
      <c r="M97" s="12" t="s">
        <v>562</v>
      </c>
      <c r="N97" s="12" t="s">
        <v>563</v>
      </c>
      <c r="O97" s="12" t="s">
        <v>564</v>
      </c>
      <c r="P97" s="12" t="s">
        <v>565</v>
      </c>
      <c r="Q97" s="12" t="s">
        <v>561</v>
      </c>
      <c r="R97" s="12" t="s">
        <v>565</v>
      </c>
      <c r="S97" s="14">
        <v>20.2</v>
      </c>
    </row>
    <row r="98" ht="18" customHeight="1" spans="1:19">
      <c r="A98" s="4">
        <f>91-1</f>
        <v>90</v>
      </c>
      <c r="B98" s="5" t="s">
        <v>566</v>
      </c>
      <c r="C98" s="5" t="s">
        <v>567</v>
      </c>
      <c r="D98" s="6">
        <f t="shared" si="2"/>
        <v>16.16</v>
      </c>
      <c r="G98" s="6">
        <v>16.16</v>
      </c>
      <c r="I98" s="9">
        <v>92.7918</v>
      </c>
      <c r="J98" s="6">
        <f t="shared" si="3"/>
        <v>1499.52</v>
      </c>
      <c r="K98" s="10">
        <v>1499.52</v>
      </c>
      <c r="L98" s="11">
        <v>16.16</v>
      </c>
      <c r="M98" s="12" t="s">
        <v>568</v>
      </c>
      <c r="N98" s="12" t="s">
        <v>569</v>
      </c>
      <c r="O98" s="12" t="s">
        <v>570</v>
      </c>
      <c r="P98" s="12" t="s">
        <v>571</v>
      </c>
      <c r="Q98" s="12" t="s">
        <v>567</v>
      </c>
      <c r="R98" s="12" t="s">
        <v>571</v>
      </c>
      <c r="S98" s="14">
        <v>16.16</v>
      </c>
    </row>
    <row r="99" ht="18" customHeight="1" spans="1:19">
      <c r="A99" s="4">
        <f>92-1</f>
        <v>91</v>
      </c>
      <c r="B99" s="5" t="s">
        <v>572</v>
      </c>
      <c r="C99" s="5" t="s">
        <v>573</v>
      </c>
      <c r="D99" s="6">
        <f t="shared" si="2"/>
        <v>16.16</v>
      </c>
      <c r="G99" s="6">
        <v>16.16</v>
      </c>
      <c r="I99" s="9">
        <v>92.7918</v>
      </c>
      <c r="J99" s="6">
        <f t="shared" si="3"/>
        <v>1499.52</v>
      </c>
      <c r="K99" s="10">
        <v>1499.52</v>
      </c>
      <c r="L99" s="11">
        <v>16.16</v>
      </c>
      <c r="M99" s="12" t="s">
        <v>574</v>
      </c>
      <c r="N99" s="12" t="s">
        <v>575</v>
      </c>
      <c r="O99" s="12" t="s">
        <v>576</v>
      </c>
      <c r="P99" s="12" t="s">
        <v>577</v>
      </c>
      <c r="Q99" s="12" t="s">
        <v>573</v>
      </c>
      <c r="R99" s="12" t="s">
        <v>577</v>
      </c>
      <c r="S99" s="14">
        <v>16.16</v>
      </c>
    </row>
    <row r="100" ht="18" customHeight="1" spans="1:19">
      <c r="A100" s="4">
        <f>93-1</f>
        <v>92</v>
      </c>
      <c r="B100" s="5" t="s">
        <v>578</v>
      </c>
      <c r="C100" s="5" t="s">
        <v>579</v>
      </c>
      <c r="D100" s="6">
        <f t="shared" si="2"/>
        <v>12.12</v>
      </c>
      <c r="G100" s="6">
        <v>12.12</v>
      </c>
      <c r="I100" s="9">
        <v>92.7918</v>
      </c>
      <c r="J100" s="6">
        <f t="shared" si="3"/>
        <v>1124.64</v>
      </c>
      <c r="K100" s="10">
        <v>1124.64</v>
      </c>
      <c r="L100" s="11">
        <v>12.12</v>
      </c>
      <c r="M100" s="12" t="s">
        <v>580</v>
      </c>
      <c r="N100" s="12" t="s">
        <v>581</v>
      </c>
      <c r="O100" s="12" t="s">
        <v>582</v>
      </c>
      <c r="P100" s="12" t="s">
        <v>583</v>
      </c>
      <c r="Q100" s="12" t="s">
        <v>579</v>
      </c>
      <c r="R100" s="12" t="s">
        <v>583</v>
      </c>
      <c r="S100" s="14">
        <v>12.12</v>
      </c>
    </row>
    <row r="101" ht="18" customHeight="1" spans="1:19">
      <c r="A101" s="4">
        <f>94-1</f>
        <v>93</v>
      </c>
      <c r="B101" s="5" t="s">
        <v>584</v>
      </c>
      <c r="C101" s="5" t="s">
        <v>585</v>
      </c>
      <c r="D101" s="6">
        <f t="shared" si="2"/>
        <v>4.04</v>
      </c>
      <c r="G101" s="6">
        <v>4.04</v>
      </c>
      <c r="I101" s="9">
        <v>92.7918</v>
      </c>
      <c r="J101" s="6">
        <f t="shared" si="3"/>
        <v>374.88</v>
      </c>
      <c r="K101" s="10">
        <v>374.88</v>
      </c>
      <c r="L101" s="11">
        <v>4.04</v>
      </c>
      <c r="M101" s="12" t="s">
        <v>586</v>
      </c>
      <c r="N101" s="12" t="s">
        <v>587</v>
      </c>
      <c r="O101" s="12" t="s">
        <v>588</v>
      </c>
      <c r="P101" s="12" t="s">
        <v>589</v>
      </c>
      <c r="Q101" s="12" t="s">
        <v>585</v>
      </c>
      <c r="R101" s="12" t="s">
        <v>589</v>
      </c>
      <c r="S101" s="14">
        <v>4.04</v>
      </c>
    </row>
    <row r="102" ht="18" customHeight="1" spans="1:19">
      <c r="A102" s="4">
        <f>95-1</f>
        <v>94</v>
      </c>
      <c r="B102" s="5" t="s">
        <v>590</v>
      </c>
      <c r="C102" s="5" t="s">
        <v>591</v>
      </c>
      <c r="D102" s="6">
        <f t="shared" si="2"/>
        <v>12.12</v>
      </c>
      <c r="G102" s="6">
        <v>12.12</v>
      </c>
      <c r="I102" s="9">
        <v>92.7918</v>
      </c>
      <c r="J102" s="6">
        <f t="shared" si="3"/>
        <v>1124.64</v>
      </c>
      <c r="K102" s="10">
        <v>1124.64</v>
      </c>
      <c r="L102" s="11">
        <v>12.12</v>
      </c>
      <c r="M102" s="12" t="s">
        <v>592</v>
      </c>
      <c r="N102" s="12" t="s">
        <v>593</v>
      </c>
      <c r="O102" s="12" t="s">
        <v>594</v>
      </c>
      <c r="P102" s="12" t="s">
        <v>595</v>
      </c>
      <c r="Q102" s="12" t="s">
        <v>591</v>
      </c>
      <c r="R102" s="12" t="s">
        <v>595</v>
      </c>
      <c r="S102" s="14">
        <v>12.12</v>
      </c>
    </row>
    <row r="103" ht="18" customHeight="1" spans="1:19">
      <c r="A103" s="4">
        <f>96-1</f>
        <v>95</v>
      </c>
      <c r="B103" s="5" t="s">
        <v>596</v>
      </c>
      <c r="C103" s="5" t="s">
        <v>597</v>
      </c>
      <c r="D103" s="6">
        <f t="shared" si="2"/>
        <v>12.12</v>
      </c>
      <c r="G103" s="6">
        <v>12.12</v>
      </c>
      <c r="I103" s="9">
        <v>92.7918</v>
      </c>
      <c r="J103" s="6">
        <f t="shared" si="3"/>
        <v>1124.64</v>
      </c>
      <c r="K103" s="10">
        <v>1124.64</v>
      </c>
      <c r="L103" s="11">
        <v>12.12</v>
      </c>
      <c r="M103" s="12" t="s">
        <v>598</v>
      </c>
      <c r="N103" s="12" t="s">
        <v>599</v>
      </c>
      <c r="O103" s="12" t="s">
        <v>600</v>
      </c>
      <c r="P103" s="12" t="s">
        <v>601</v>
      </c>
      <c r="Q103" s="12" t="s">
        <v>597</v>
      </c>
      <c r="R103" s="12" t="s">
        <v>601</v>
      </c>
      <c r="S103" s="14">
        <v>12.12</v>
      </c>
    </row>
    <row r="104" ht="18" customHeight="1" spans="1:19">
      <c r="A104" s="4">
        <f>97-1</f>
        <v>96</v>
      </c>
      <c r="B104" s="5" t="s">
        <v>602</v>
      </c>
      <c r="C104" s="5" t="s">
        <v>603</v>
      </c>
      <c r="D104" s="6">
        <f t="shared" si="2"/>
        <v>16.16</v>
      </c>
      <c r="G104" s="6">
        <v>16.16</v>
      </c>
      <c r="I104" s="9">
        <v>92.7918</v>
      </c>
      <c r="J104" s="6">
        <f t="shared" si="3"/>
        <v>1499.52</v>
      </c>
      <c r="K104" s="10">
        <v>1499.52</v>
      </c>
      <c r="L104" s="11">
        <v>16.16</v>
      </c>
      <c r="M104" s="12" t="s">
        <v>604</v>
      </c>
      <c r="N104" s="12" t="s">
        <v>605</v>
      </c>
      <c r="O104" s="12" t="s">
        <v>606</v>
      </c>
      <c r="P104" s="12" t="s">
        <v>607</v>
      </c>
      <c r="Q104" s="12" t="s">
        <v>603</v>
      </c>
      <c r="R104" s="12" t="s">
        <v>607</v>
      </c>
      <c r="S104" s="14">
        <v>16.16</v>
      </c>
    </row>
    <row r="105" ht="18" customHeight="1" spans="1:19">
      <c r="A105" s="4">
        <f>98-1</f>
        <v>97</v>
      </c>
      <c r="B105" s="5" t="s">
        <v>608</v>
      </c>
      <c r="C105" s="5" t="s">
        <v>609</v>
      </c>
      <c r="D105" s="6">
        <f t="shared" si="2"/>
        <v>20.2</v>
      </c>
      <c r="G105" s="6">
        <v>20.2</v>
      </c>
      <c r="I105" s="9">
        <v>92.7918</v>
      </c>
      <c r="J105" s="6">
        <f t="shared" si="3"/>
        <v>1874.39</v>
      </c>
      <c r="K105" s="10">
        <v>1874.39</v>
      </c>
      <c r="L105" s="11">
        <v>20.2</v>
      </c>
      <c r="M105" s="12" t="s">
        <v>610</v>
      </c>
      <c r="N105" s="12" t="s">
        <v>611</v>
      </c>
      <c r="O105" s="12" t="s">
        <v>612</v>
      </c>
      <c r="P105" s="12" t="s">
        <v>613</v>
      </c>
      <c r="Q105" s="12" t="s">
        <v>609</v>
      </c>
      <c r="R105" s="12" t="s">
        <v>613</v>
      </c>
      <c r="S105" s="14">
        <v>20.2</v>
      </c>
    </row>
    <row r="106" ht="18" customHeight="1" spans="1:19">
      <c r="A106" s="4">
        <f>99-1</f>
        <v>98</v>
      </c>
      <c r="B106" s="5" t="s">
        <v>614</v>
      </c>
      <c r="C106" s="5" t="s">
        <v>615</v>
      </c>
      <c r="D106" s="6">
        <f t="shared" si="2"/>
        <v>20.2</v>
      </c>
      <c r="G106" s="6">
        <v>20.2</v>
      </c>
      <c r="I106" s="9">
        <v>92.7918</v>
      </c>
      <c r="J106" s="6">
        <f t="shared" si="3"/>
        <v>1874.39</v>
      </c>
      <c r="K106" s="10">
        <v>1874.39</v>
      </c>
      <c r="L106" s="11">
        <v>20.2</v>
      </c>
      <c r="M106" s="12" t="s">
        <v>616</v>
      </c>
      <c r="N106" s="12" t="s">
        <v>617</v>
      </c>
      <c r="O106" s="12" t="s">
        <v>618</v>
      </c>
      <c r="P106" s="12" t="s">
        <v>619</v>
      </c>
      <c r="Q106" s="12" t="s">
        <v>615</v>
      </c>
      <c r="R106" s="12" t="s">
        <v>619</v>
      </c>
      <c r="S106" s="14">
        <v>20.2</v>
      </c>
    </row>
    <row r="107" ht="18" customHeight="1" spans="1:19">
      <c r="A107" s="4">
        <f>100-1</f>
        <v>99</v>
      </c>
      <c r="B107" s="5" t="s">
        <v>620</v>
      </c>
      <c r="C107" s="5" t="s">
        <v>621</v>
      </c>
      <c r="D107" s="6">
        <f t="shared" si="2"/>
        <v>8.08</v>
      </c>
      <c r="G107" s="6">
        <v>8.08</v>
      </c>
      <c r="I107" s="9">
        <v>92.7918</v>
      </c>
      <c r="J107" s="6">
        <f t="shared" si="3"/>
        <v>749.76</v>
      </c>
      <c r="K107" s="10">
        <v>749.76</v>
      </c>
      <c r="L107" s="11">
        <v>8.08</v>
      </c>
      <c r="M107" s="12" t="s">
        <v>622</v>
      </c>
      <c r="N107" s="12" t="s">
        <v>623</v>
      </c>
      <c r="O107" s="12" t="s">
        <v>624</v>
      </c>
      <c r="P107" s="12" t="s">
        <v>625</v>
      </c>
      <c r="Q107" s="12" t="s">
        <v>621</v>
      </c>
      <c r="R107" s="12" t="s">
        <v>625</v>
      </c>
      <c r="S107" s="14">
        <v>8.08</v>
      </c>
    </row>
    <row r="108" ht="18" customHeight="1" spans="1:19">
      <c r="A108" s="4">
        <f>101-1</f>
        <v>100</v>
      </c>
      <c r="B108" s="5" t="s">
        <v>626</v>
      </c>
      <c r="C108" s="5" t="s">
        <v>627</v>
      </c>
      <c r="D108" s="6">
        <f t="shared" si="2"/>
        <v>8.08</v>
      </c>
      <c r="G108" s="6">
        <v>8.08</v>
      </c>
      <c r="I108" s="9">
        <v>92.7918</v>
      </c>
      <c r="J108" s="6">
        <f t="shared" si="3"/>
        <v>749.76</v>
      </c>
      <c r="K108" s="10">
        <v>749.76</v>
      </c>
      <c r="L108" s="11">
        <v>8.08</v>
      </c>
      <c r="M108" s="12" t="s">
        <v>628</v>
      </c>
      <c r="N108" s="12" t="s">
        <v>629</v>
      </c>
      <c r="O108" s="12" t="s">
        <v>630</v>
      </c>
      <c r="P108" s="12" t="s">
        <v>631</v>
      </c>
      <c r="Q108" s="12" t="s">
        <v>627</v>
      </c>
      <c r="R108" s="12" t="s">
        <v>631</v>
      </c>
      <c r="S108" s="14">
        <v>8.08</v>
      </c>
    </row>
    <row r="109" ht="18" customHeight="1" spans="1:19">
      <c r="A109" s="4">
        <f>102-1</f>
        <v>101</v>
      </c>
      <c r="B109" s="5" t="s">
        <v>632</v>
      </c>
      <c r="C109" s="5" t="s">
        <v>633</v>
      </c>
      <c r="D109" s="6">
        <f t="shared" si="2"/>
        <v>8.08</v>
      </c>
      <c r="G109" s="6">
        <v>8.08</v>
      </c>
      <c r="I109" s="9">
        <v>92.7918</v>
      </c>
      <c r="J109" s="6">
        <f t="shared" si="3"/>
        <v>749.76</v>
      </c>
      <c r="K109" s="10">
        <v>749.76</v>
      </c>
      <c r="L109" s="11">
        <v>8.08</v>
      </c>
      <c r="M109" s="12" t="s">
        <v>634</v>
      </c>
      <c r="N109" s="12" t="s">
        <v>635</v>
      </c>
      <c r="O109" s="12" t="s">
        <v>636</v>
      </c>
      <c r="P109" s="12" t="s">
        <v>637</v>
      </c>
      <c r="Q109" s="12" t="s">
        <v>633</v>
      </c>
      <c r="R109" s="12" t="s">
        <v>637</v>
      </c>
      <c r="S109" s="14">
        <v>8.08</v>
      </c>
    </row>
    <row r="110" ht="18" customHeight="1" spans="1:19">
      <c r="A110" s="4">
        <f>103-1</f>
        <v>102</v>
      </c>
      <c r="B110" s="5" t="s">
        <v>638</v>
      </c>
      <c r="C110" s="5" t="s">
        <v>639</v>
      </c>
      <c r="D110" s="6">
        <f t="shared" si="2"/>
        <v>12.12</v>
      </c>
      <c r="G110" s="6">
        <v>12.12</v>
      </c>
      <c r="I110" s="9">
        <v>92.7918</v>
      </c>
      <c r="J110" s="6">
        <f t="shared" si="3"/>
        <v>1124.64</v>
      </c>
      <c r="K110" s="10">
        <v>1124.64</v>
      </c>
      <c r="L110" s="11">
        <v>12.12</v>
      </c>
      <c r="M110" s="12" t="s">
        <v>640</v>
      </c>
      <c r="N110" s="12" t="s">
        <v>641</v>
      </c>
      <c r="O110" s="12" t="s">
        <v>642</v>
      </c>
      <c r="P110" s="12" t="s">
        <v>643</v>
      </c>
      <c r="Q110" s="12" t="s">
        <v>639</v>
      </c>
      <c r="R110" s="12" t="s">
        <v>643</v>
      </c>
      <c r="S110" s="14">
        <v>12.12</v>
      </c>
    </row>
    <row r="111" ht="18" customHeight="1" spans="1:19">
      <c r="A111" s="4">
        <f>104-1</f>
        <v>103</v>
      </c>
      <c r="B111" s="5" t="s">
        <v>644</v>
      </c>
      <c r="C111" s="5" t="s">
        <v>645</v>
      </c>
      <c r="D111" s="6">
        <f t="shared" si="2"/>
        <v>20.2</v>
      </c>
      <c r="G111" s="6">
        <v>20.2</v>
      </c>
      <c r="I111" s="9">
        <v>92.7918</v>
      </c>
      <c r="J111" s="6">
        <f t="shared" si="3"/>
        <v>1874.39</v>
      </c>
      <c r="K111" s="10">
        <v>1874.39</v>
      </c>
      <c r="L111" s="11">
        <v>20.2</v>
      </c>
      <c r="M111" s="12" t="s">
        <v>646</v>
      </c>
      <c r="N111" s="12" t="s">
        <v>647</v>
      </c>
      <c r="O111" s="12" t="s">
        <v>648</v>
      </c>
      <c r="P111" s="12" t="s">
        <v>649</v>
      </c>
      <c r="Q111" s="12" t="s">
        <v>645</v>
      </c>
      <c r="R111" s="12" t="s">
        <v>649</v>
      </c>
      <c r="S111" s="14">
        <v>20.2</v>
      </c>
    </row>
    <row r="112" ht="18" customHeight="1" spans="1:19">
      <c r="A112" s="4">
        <f>105-1</f>
        <v>104</v>
      </c>
      <c r="B112" s="5" t="s">
        <v>650</v>
      </c>
      <c r="C112" s="5" t="s">
        <v>651</v>
      </c>
      <c r="D112" s="6">
        <f t="shared" si="2"/>
        <v>16.16</v>
      </c>
      <c r="G112" s="6">
        <v>16.16</v>
      </c>
      <c r="I112" s="9">
        <v>92.7918</v>
      </c>
      <c r="J112" s="6">
        <f t="shared" si="3"/>
        <v>1499.52</v>
      </c>
      <c r="K112" s="10">
        <v>1499.52</v>
      </c>
      <c r="L112" s="11">
        <v>16.16</v>
      </c>
      <c r="M112" s="12" t="s">
        <v>652</v>
      </c>
      <c r="N112" s="12" t="s">
        <v>653</v>
      </c>
      <c r="O112" s="12" t="s">
        <v>654</v>
      </c>
      <c r="P112" s="12" t="s">
        <v>655</v>
      </c>
      <c r="Q112" s="12" t="s">
        <v>651</v>
      </c>
      <c r="R112" s="12" t="s">
        <v>655</v>
      </c>
      <c r="S112" s="14">
        <v>16.16</v>
      </c>
    </row>
    <row r="113" ht="18" customHeight="1" spans="1:19">
      <c r="A113" s="4">
        <f>106-1</f>
        <v>105</v>
      </c>
      <c r="B113" s="5" t="s">
        <v>656</v>
      </c>
      <c r="C113" s="5" t="s">
        <v>657</v>
      </c>
      <c r="D113" s="6">
        <f t="shared" si="2"/>
        <v>24.24</v>
      </c>
      <c r="G113" s="6">
        <v>24.24</v>
      </c>
      <c r="I113" s="9">
        <v>92.7918</v>
      </c>
      <c r="J113" s="6">
        <f t="shared" si="3"/>
        <v>2249.27</v>
      </c>
      <c r="K113" s="10">
        <v>2249.27</v>
      </c>
      <c r="L113" s="11">
        <v>24.24</v>
      </c>
      <c r="M113" s="12" t="s">
        <v>658</v>
      </c>
      <c r="N113" s="12" t="s">
        <v>659</v>
      </c>
      <c r="O113" s="12" t="s">
        <v>660</v>
      </c>
      <c r="P113" s="12" t="s">
        <v>661</v>
      </c>
      <c r="Q113" s="12" t="s">
        <v>657</v>
      </c>
      <c r="R113" s="12" t="s">
        <v>661</v>
      </c>
      <c r="S113" s="14">
        <v>24.24</v>
      </c>
    </row>
    <row r="114" ht="18" customHeight="1" spans="1:19">
      <c r="A114" s="4">
        <f>107-1</f>
        <v>106</v>
      </c>
      <c r="B114" s="5" t="s">
        <v>662</v>
      </c>
      <c r="C114" s="5" t="s">
        <v>663</v>
      </c>
      <c r="D114" s="6">
        <f t="shared" si="2"/>
        <v>16.16</v>
      </c>
      <c r="G114" s="6">
        <v>16.16</v>
      </c>
      <c r="I114" s="9">
        <v>92.7918</v>
      </c>
      <c r="J114" s="6">
        <f t="shared" si="3"/>
        <v>1499.52</v>
      </c>
      <c r="K114" s="10">
        <v>1499.52</v>
      </c>
      <c r="L114" s="11">
        <v>16.16</v>
      </c>
      <c r="M114" s="12" t="s">
        <v>664</v>
      </c>
      <c r="N114" s="12" t="s">
        <v>665</v>
      </c>
      <c r="O114" s="12" t="s">
        <v>666</v>
      </c>
      <c r="P114" s="12" t="s">
        <v>667</v>
      </c>
      <c r="Q114" s="12" t="s">
        <v>663</v>
      </c>
      <c r="R114" s="12" t="s">
        <v>667</v>
      </c>
      <c r="S114" s="14">
        <v>16.16</v>
      </c>
    </row>
    <row r="115" ht="18" customHeight="1" spans="1:19">
      <c r="A115" s="4">
        <f>108-1</f>
        <v>107</v>
      </c>
      <c r="B115" s="5" t="s">
        <v>668</v>
      </c>
      <c r="C115" s="5" t="s">
        <v>669</v>
      </c>
      <c r="D115" s="6">
        <f t="shared" si="2"/>
        <v>16.16</v>
      </c>
      <c r="G115" s="6">
        <v>16.16</v>
      </c>
      <c r="I115" s="9">
        <v>92.7918</v>
      </c>
      <c r="J115" s="6">
        <f t="shared" si="3"/>
        <v>1499.52</v>
      </c>
      <c r="K115" s="10">
        <v>1499.52</v>
      </c>
      <c r="L115" s="11">
        <v>16.16</v>
      </c>
      <c r="M115" s="12" t="s">
        <v>670</v>
      </c>
      <c r="N115" s="12" t="s">
        <v>671</v>
      </c>
      <c r="O115" s="12" t="s">
        <v>672</v>
      </c>
      <c r="P115" s="12" t="s">
        <v>673</v>
      </c>
      <c r="Q115" s="12" t="s">
        <v>669</v>
      </c>
      <c r="R115" s="12" t="s">
        <v>673</v>
      </c>
      <c r="S115" s="14">
        <v>16.16</v>
      </c>
    </row>
    <row r="116" ht="18" customHeight="1" spans="1:19">
      <c r="A116" s="4">
        <f>109-1</f>
        <v>108</v>
      </c>
      <c r="B116" s="5" t="s">
        <v>674</v>
      </c>
      <c r="C116" s="5" t="s">
        <v>675</v>
      </c>
      <c r="D116" s="6">
        <f t="shared" si="2"/>
        <v>8.08</v>
      </c>
      <c r="G116" s="6">
        <v>8.08</v>
      </c>
      <c r="I116" s="9">
        <v>92.7918</v>
      </c>
      <c r="J116" s="6">
        <f t="shared" si="3"/>
        <v>749.76</v>
      </c>
      <c r="K116" s="10">
        <v>749.76</v>
      </c>
      <c r="L116" s="11">
        <v>8.08</v>
      </c>
      <c r="M116" s="12" t="s">
        <v>676</v>
      </c>
      <c r="N116" s="12" t="s">
        <v>677</v>
      </c>
      <c r="O116" s="12" t="s">
        <v>678</v>
      </c>
      <c r="P116" s="12" t="s">
        <v>679</v>
      </c>
      <c r="Q116" s="12" t="s">
        <v>675</v>
      </c>
      <c r="R116" s="12" t="s">
        <v>679</v>
      </c>
      <c r="S116" s="14">
        <v>8.08</v>
      </c>
    </row>
    <row r="117" ht="18" customHeight="1" spans="1:19">
      <c r="A117" s="4">
        <f>110-1</f>
        <v>109</v>
      </c>
      <c r="B117" s="5" t="s">
        <v>680</v>
      </c>
      <c r="C117" s="5" t="s">
        <v>681</v>
      </c>
      <c r="D117" s="6">
        <f t="shared" si="2"/>
        <v>16.16</v>
      </c>
      <c r="G117" s="6">
        <v>16.16</v>
      </c>
      <c r="I117" s="9">
        <v>92.7918</v>
      </c>
      <c r="J117" s="6">
        <f t="shared" si="3"/>
        <v>1499.52</v>
      </c>
      <c r="K117" s="10">
        <v>1499.52</v>
      </c>
      <c r="L117" s="11">
        <v>16.16</v>
      </c>
      <c r="M117" s="12" t="s">
        <v>682</v>
      </c>
      <c r="N117" s="12" t="s">
        <v>683</v>
      </c>
      <c r="O117" s="12" t="s">
        <v>684</v>
      </c>
      <c r="P117" s="12" t="s">
        <v>685</v>
      </c>
      <c r="Q117" s="12" t="s">
        <v>681</v>
      </c>
      <c r="R117" s="12" t="s">
        <v>685</v>
      </c>
      <c r="S117" s="14">
        <v>16.16</v>
      </c>
    </row>
    <row r="118" ht="18" customHeight="1" spans="1:19">
      <c r="A118" s="4">
        <f>111-1</f>
        <v>110</v>
      </c>
      <c r="B118" s="5" t="s">
        <v>686</v>
      </c>
      <c r="C118" s="5" t="s">
        <v>687</v>
      </c>
      <c r="D118" s="6">
        <f t="shared" si="2"/>
        <v>4.04</v>
      </c>
      <c r="G118" s="6">
        <v>4.04</v>
      </c>
      <c r="I118" s="9">
        <v>92.7918</v>
      </c>
      <c r="J118" s="6">
        <f t="shared" si="3"/>
        <v>374.88</v>
      </c>
      <c r="K118" s="10">
        <v>374.88</v>
      </c>
      <c r="L118" s="11">
        <v>4.04</v>
      </c>
      <c r="M118" s="12" t="s">
        <v>688</v>
      </c>
      <c r="N118" s="12" t="s">
        <v>689</v>
      </c>
      <c r="O118" s="12" t="s">
        <v>690</v>
      </c>
      <c r="P118" s="12" t="s">
        <v>691</v>
      </c>
      <c r="Q118" s="12" t="s">
        <v>687</v>
      </c>
      <c r="R118" s="12" t="s">
        <v>691</v>
      </c>
      <c r="S118" s="14">
        <v>4.04</v>
      </c>
    </row>
    <row r="119" ht="18" customHeight="1" spans="1:19">
      <c r="A119" s="4">
        <f>112-1</f>
        <v>111</v>
      </c>
      <c r="B119" s="5" t="s">
        <v>692</v>
      </c>
      <c r="C119" s="5" t="s">
        <v>693</v>
      </c>
      <c r="D119" s="6">
        <f t="shared" si="2"/>
        <v>24.24</v>
      </c>
      <c r="G119" s="6">
        <v>24.24</v>
      </c>
      <c r="I119" s="9">
        <v>92.7918</v>
      </c>
      <c r="J119" s="6">
        <f t="shared" si="3"/>
        <v>2249.27</v>
      </c>
      <c r="K119" s="10">
        <v>2249.27</v>
      </c>
      <c r="L119" s="11">
        <v>24.24</v>
      </c>
      <c r="M119" s="12" t="s">
        <v>694</v>
      </c>
      <c r="N119" s="12" t="s">
        <v>695</v>
      </c>
      <c r="O119" s="12" t="s">
        <v>696</v>
      </c>
      <c r="P119" s="12" t="s">
        <v>697</v>
      </c>
      <c r="Q119" s="12" t="s">
        <v>693</v>
      </c>
      <c r="R119" s="12" t="s">
        <v>697</v>
      </c>
      <c r="S119" s="14">
        <v>24.24</v>
      </c>
    </row>
    <row r="120" ht="18" customHeight="1" spans="1:19">
      <c r="A120" s="4">
        <f>113-1</f>
        <v>112</v>
      </c>
      <c r="B120" s="5" t="s">
        <v>698</v>
      </c>
      <c r="C120" s="5" t="s">
        <v>699</v>
      </c>
      <c r="D120" s="6">
        <f t="shared" si="2"/>
        <v>12.12</v>
      </c>
      <c r="G120" s="6">
        <v>12.12</v>
      </c>
      <c r="I120" s="9">
        <v>92.7918</v>
      </c>
      <c r="J120" s="6">
        <f t="shared" si="3"/>
        <v>1124.64</v>
      </c>
      <c r="K120" s="10">
        <v>1124.64</v>
      </c>
      <c r="L120" s="11">
        <v>12.12</v>
      </c>
      <c r="M120" s="12" t="s">
        <v>700</v>
      </c>
      <c r="N120" s="12" t="s">
        <v>701</v>
      </c>
      <c r="O120" s="12" t="s">
        <v>702</v>
      </c>
      <c r="P120" s="12" t="s">
        <v>703</v>
      </c>
      <c r="Q120" s="12" t="s">
        <v>699</v>
      </c>
      <c r="R120" s="12" t="s">
        <v>703</v>
      </c>
      <c r="S120" s="14">
        <v>12.12</v>
      </c>
    </row>
    <row r="121" ht="18" customHeight="1" spans="1:19">
      <c r="A121" s="4">
        <f>114-1</f>
        <v>113</v>
      </c>
      <c r="B121" s="5" t="s">
        <v>704</v>
      </c>
      <c r="C121" s="5" t="s">
        <v>705</v>
      </c>
      <c r="D121" s="6">
        <f t="shared" si="2"/>
        <v>20.2</v>
      </c>
      <c r="G121" s="6">
        <v>20.2</v>
      </c>
      <c r="I121" s="9">
        <v>92.7918</v>
      </c>
      <c r="J121" s="6">
        <f t="shared" si="3"/>
        <v>1874.39</v>
      </c>
      <c r="K121" s="10">
        <v>1874.39</v>
      </c>
      <c r="L121" s="11">
        <v>20.2</v>
      </c>
      <c r="M121" s="12" t="s">
        <v>706</v>
      </c>
      <c r="N121" s="12" t="s">
        <v>707</v>
      </c>
      <c r="O121" s="12" t="s">
        <v>708</v>
      </c>
      <c r="P121" s="12" t="s">
        <v>709</v>
      </c>
      <c r="Q121" s="12" t="s">
        <v>705</v>
      </c>
      <c r="R121" s="12" t="s">
        <v>709</v>
      </c>
      <c r="S121" s="14">
        <v>20.2</v>
      </c>
    </row>
    <row r="122" ht="18" customHeight="1" spans="1:19">
      <c r="A122" s="4">
        <f>115-1</f>
        <v>114</v>
      </c>
      <c r="B122" s="5" t="s">
        <v>710</v>
      </c>
      <c r="C122" s="5" t="s">
        <v>711</v>
      </c>
      <c r="D122" s="6">
        <f t="shared" si="2"/>
        <v>12.12</v>
      </c>
      <c r="G122" s="6">
        <v>12.12</v>
      </c>
      <c r="I122" s="9">
        <v>92.7918</v>
      </c>
      <c r="J122" s="6">
        <f t="shared" si="3"/>
        <v>1124.64</v>
      </c>
      <c r="K122" s="10">
        <v>1124.64</v>
      </c>
      <c r="L122" s="11">
        <v>12.12</v>
      </c>
      <c r="M122" s="12" t="s">
        <v>712</v>
      </c>
      <c r="N122" s="12" t="s">
        <v>713</v>
      </c>
      <c r="O122" s="12" t="s">
        <v>714</v>
      </c>
      <c r="P122" s="12" t="s">
        <v>715</v>
      </c>
      <c r="Q122" s="12" t="s">
        <v>711</v>
      </c>
      <c r="R122" s="12" t="s">
        <v>715</v>
      </c>
      <c r="S122" s="14">
        <v>12.12</v>
      </c>
    </row>
    <row r="123" ht="18" customHeight="1" spans="1:19">
      <c r="A123" s="4">
        <f>116-1</f>
        <v>115</v>
      </c>
      <c r="B123" s="5" t="s">
        <v>716</v>
      </c>
      <c r="C123" s="5" t="s">
        <v>717</v>
      </c>
      <c r="D123" s="6">
        <f t="shared" si="2"/>
        <v>4.04</v>
      </c>
      <c r="G123" s="6">
        <v>4.04</v>
      </c>
      <c r="I123" s="9">
        <v>92.7918</v>
      </c>
      <c r="J123" s="6">
        <f t="shared" si="3"/>
        <v>374.88</v>
      </c>
      <c r="K123" s="10">
        <v>374.88</v>
      </c>
      <c r="L123" s="11">
        <v>4.04</v>
      </c>
      <c r="M123" s="12" t="s">
        <v>718</v>
      </c>
      <c r="N123" s="12" t="s">
        <v>719</v>
      </c>
      <c r="O123" s="12" t="s">
        <v>720</v>
      </c>
      <c r="P123" s="12" t="s">
        <v>721</v>
      </c>
      <c r="Q123" s="12" t="s">
        <v>717</v>
      </c>
      <c r="R123" s="12" t="s">
        <v>721</v>
      </c>
      <c r="S123" s="14">
        <v>4.04</v>
      </c>
    </row>
    <row r="124" ht="18" customHeight="1" spans="1:19">
      <c r="A124" s="4">
        <f>117-1</f>
        <v>116</v>
      </c>
      <c r="B124" s="5" t="s">
        <v>722</v>
      </c>
      <c r="C124" s="5" t="s">
        <v>723</v>
      </c>
      <c r="D124" s="6">
        <f t="shared" si="2"/>
        <v>24.24</v>
      </c>
      <c r="G124" s="6">
        <v>24.24</v>
      </c>
      <c r="I124" s="9">
        <v>92.7918</v>
      </c>
      <c r="J124" s="6">
        <f t="shared" si="3"/>
        <v>2249.27</v>
      </c>
      <c r="K124" s="10">
        <v>2249.27</v>
      </c>
      <c r="L124" s="11">
        <v>24.24</v>
      </c>
      <c r="M124" s="12" t="s">
        <v>724</v>
      </c>
      <c r="N124" s="12" t="s">
        <v>725</v>
      </c>
      <c r="O124" s="12" t="s">
        <v>726</v>
      </c>
      <c r="P124" s="12" t="s">
        <v>727</v>
      </c>
      <c r="Q124" s="12" t="s">
        <v>723</v>
      </c>
      <c r="R124" s="12" t="s">
        <v>727</v>
      </c>
      <c r="S124" s="14">
        <v>24.24</v>
      </c>
    </row>
    <row r="125" ht="18" customHeight="1" spans="1:19">
      <c r="A125" s="4">
        <f>118-1</f>
        <v>117</v>
      </c>
      <c r="B125" s="5" t="s">
        <v>728</v>
      </c>
      <c r="C125" s="5" t="s">
        <v>729</v>
      </c>
      <c r="D125" s="6">
        <f t="shared" si="2"/>
        <v>12.12</v>
      </c>
      <c r="G125" s="6">
        <v>12.12</v>
      </c>
      <c r="I125" s="9">
        <v>92.7918</v>
      </c>
      <c r="J125" s="6">
        <f t="shared" si="3"/>
        <v>1124.64</v>
      </c>
      <c r="K125" s="10">
        <v>1124.64</v>
      </c>
      <c r="L125" s="11">
        <v>12.12</v>
      </c>
      <c r="M125" s="12" t="s">
        <v>730</v>
      </c>
      <c r="N125" s="12" t="s">
        <v>731</v>
      </c>
      <c r="O125" s="12" t="s">
        <v>732</v>
      </c>
      <c r="P125" s="12" t="s">
        <v>733</v>
      </c>
      <c r="Q125" s="12" t="s">
        <v>729</v>
      </c>
      <c r="R125" s="12" t="s">
        <v>733</v>
      </c>
      <c r="S125" s="14">
        <v>12.12</v>
      </c>
    </row>
    <row r="126" ht="18" customHeight="1" spans="1:19">
      <c r="A126" s="4">
        <f>119-1</f>
        <v>118</v>
      </c>
      <c r="B126" s="5" t="s">
        <v>734</v>
      </c>
      <c r="C126" s="5" t="s">
        <v>735</v>
      </c>
      <c r="D126" s="6">
        <f t="shared" si="2"/>
        <v>8.08</v>
      </c>
      <c r="G126" s="6">
        <v>8.08</v>
      </c>
      <c r="I126" s="9">
        <v>92.7918</v>
      </c>
      <c r="J126" s="6">
        <f t="shared" si="3"/>
        <v>749.76</v>
      </c>
      <c r="K126" s="10">
        <v>749.76</v>
      </c>
      <c r="L126" s="11">
        <v>8.08</v>
      </c>
      <c r="M126" s="12" t="s">
        <v>736</v>
      </c>
      <c r="N126" s="12" t="s">
        <v>737</v>
      </c>
      <c r="O126" s="12" t="s">
        <v>738</v>
      </c>
      <c r="P126" s="12" t="s">
        <v>739</v>
      </c>
      <c r="Q126" s="12" t="s">
        <v>735</v>
      </c>
      <c r="R126" s="12" t="s">
        <v>739</v>
      </c>
      <c r="S126" s="14">
        <v>8.08</v>
      </c>
    </row>
    <row r="127" ht="18" customHeight="1" spans="1:19">
      <c r="A127" s="4">
        <f>120-1</f>
        <v>119</v>
      </c>
      <c r="B127" s="5" t="s">
        <v>740</v>
      </c>
      <c r="C127" s="5" t="s">
        <v>741</v>
      </c>
      <c r="D127" s="6">
        <f t="shared" si="2"/>
        <v>8.08</v>
      </c>
      <c r="G127" s="6">
        <v>8.08</v>
      </c>
      <c r="I127" s="9">
        <v>92.7918</v>
      </c>
      <c r="J127" s="6">
        <f t="shared" si="3"/>
        <v>749.76</v>
      </c>
      <c r="K127" s="10">
        <v>749.76</v>
      </c>
      <c r="L127" s="11">
        <v>8.08</v>
      </c>
      <c r="M127" s="12" t="s">
        <v>742</v>
      </c>
      <c r="N127" s="12" t="s">
        <v>743</v>
      </c>
      <c r="O127" s="12" t="s">
        <v>744</v>
      </c>
      <c r="P127" s="12" t="s">
        <v>745</v>
      </c>
      <c r="Q127" s="12" t="s">
        <v>741</v>
      </c>
      <c r="R127" s="12" t="s">
        <v>745</v>
      </c>
      <c r="S127" s="14">
        <v>8.08</v>
      </c>
    </row>
    <row r="128" ht="18" customHeight="1" spans="1:19">
      <c r="A128" s="4">
        <f>121-1</f>
        <v>120</v>
      </c>
      <c r="B128" s="5" t="s">
        <v>746</v>
      </c>
      <c r="C128" s="5" t="s">
        <v>747</v>
      </c>
      <c r="D128" s="6">
        <f t="shared" si="2"/>
        <v>12.12</v>
      </c>
      <c r="G128" s="6">
        <v>12.12</v>
      </c>
      <c r="I128" s="9">
        <v>92.7918</v>
      </c>
      <c r="J128" s="6">
        <f t="shared" si="3"/>
        <v>1124.64</v>
      </c>
      <c r="K128" s="10">
        <v>1124.64</v>
      </c>
      <c r="L128" s="11">
        <v>12.12</v>
      </c>
      <c r="M128" s="12" t="s">
        <v>748</v>
      </c>
      <c r="N128" s="12" t="s">
        <v>749</v>
      </c>
      <c r="O128" s="12" t="s">
        <v>750</v>
      </c>
      <c r="P128" s="12" t="s">
        <v>751</v>
      </c>
      <c r="Q128" s="12" t="s">
        <v>747</v>
      </c>
      <c r="R128" s="12" t="s">
        <v>751</v>
      </c>
      <c r="S128" s="14">
        <v>12.12</v>
      </c>
    </row>
    <row r="129" ht="18" customHeight="1" spans="1:19">
      <c r="A129" s="4">
        <f>122-1</f>
        <v>121</v>
      </c>
      <c r="B129" s="5" t="s">
        <v>752</v>
      </c>
      <c r="C129" s="5" t="s">
        <v>753</v>
      </c>
      <c r="D129" s="6">
        <f t="shared" si="2"/>
        <v>4.04</v>
      </c>
      <c r="G129" s="6">
        <v>4.04</v>
      </c>
      <c r="I129" s="9">
        <v>92.7918</v>
      </c>
      <c r="J129" s="6">
        <f t="shared" si="3"/>
        <v>374.88</v>
      </c>
      <c r="K129" s="10">
        <v>374.88</v>
      </c>
      <c r="L129" s="11">
        <v>4.04</v>
      </c>
      <c r="M129" s="12" t="s">
        <v>754</v>
      </c>
      <c r="N129" s="12" t="s">
        <v>755</v>
      </c>
      <c r="O129" s="12" t="s">
        <v>756</v>
      </c>
      <c r="P129" s="12" t="s">
        <v>757</v>
      </c>
      <c r="Q129" s="12" t="s">
        <v>753</v>
      </c>
      <c r="R129" s="12" t="s">
        <v>757</v>
      </c>
      <c r="S129" s="14">
        <v>4.04</v>
      </c>
    </row>
    <row r="130" ht="18" customHeight="1" spans="1:19">
      <c r="A130" s="4">
        <f>123-1</f>
        <v>122</v>
      </c>
      <c r="B130" s="5" t="s">
        <v>758</v>
      </c>
      <c r="C130" s="5" t="s">
        <v>759</v>
      </c>
      <c r="D130" s="6">
        <f t="shared" si="2"/>
        <v>20.2</v>
      </c>
      <c r="G130" s="6">
        <v>20.2</v>
      </c>
      <c r="I130" s="9">
        <v>92.7918</v>
      </c>
      <c r="J130" s="6">
        <f t="shared" si="3"/>
        <v>1874.39</v>
      </c>
      <c r="K130" s="10">
        <v>1874.39</v>
      </c>
      <c r="L130" s="11">
        <v>20.2</v>
      </c>
      <c r="M130" s="12" t="s">
        <v>760</v>
      </c>
      <c r="N130" s="12" t="s">
        <v>761</v>
      </c>
      <c r="O130" s="12" t="s">
        <v>762</v>
      </c>
      <c r="P130" s="12" t="s">
        <v>763</v>
      </c>
      <c r="Q130" s="12" t="s">
        <v>759</v>
      </c>
      <c r="R130" s="12" t="s">
        <v>763</v>
      </c>
      <c r="S130" s="14">
        <v>20.2</v>
      </c>
    </row>
    <row r="131" ht="18" customHeight="1" spans="1:19">
      <c r="A131" s="4">
        <f>124-1</f>
        <v>123</v>
      </c>
      <c r="B131" s="5" t="s">
        <v>764</v>
      </c>
      <c r="C131" s="5" t="s">
        <v>765</v>
      </c>
      <c r="D131" s="6">
        <f t="shared" si="2"/>
        <v>12.12</v>
      </c>
      <c r="G131" s="6">
        <v>12.12</v>
      </c>
      <c r="I131" s="9">
        <v>92.7918</v>
      </c>
      <c r="J131" s="6">
        <f t="shared" si="3"/>
        <v>1124.64</v>
      </c>
      <c r="K131" s="10">
        <v>1124.64</v>
      </c>
      <c r="L131" s="11">
        <v>12.12</v>
      </c>
      <c r="M131" s="12" t="s">
        <v>766</v>
      </c>
      <c r="N131" s="12" t="s">
        <v>767</v>
      </c>
      <c r="O131" s="12" t="s">
        <v>768</v>
      </c>
      <c r="P131" s="12" t="s">
        <v>769</v>
      </c>
      <c r="Q131" s="12" t="s">
        <v>765</v>
      </c>
      <c r="R131" s="12" t="s">
        <v>769</v>
      </c>
      <c r="S131" s="14">
        <v>12.12</v>
      </c>
    </row>
    <row r="132" ht="18" customHeight="1" spans="1:19">
      <c r="A132" s="4">
        <f>125-1</f>
        <v>124</v>
      </c>
      <c r="B132" s="5" t="s">
        <v>770</v>
      </c>
      <c r="C132" s="5" t="s">
        <v>771</v>
      </c>
      <c r="D132" s="6">
        <f t="shared" si="2"/>
        <v>16.16</v>
      </c>
      <c r="G132" s="6">
        <v>16.16</v>
      </c>
      <c r="I132" s="9">
        <v>92.7918</v>
      </c>
      <c r="J132" s="6">
        <f t="shared" si="3"/>
        <v>1499.52</v>
      </c>
      <c r="K132" s="10">
        <v>1499.52</v>
      </c>
      <c r="L132" s="11">
        <v>16.16</v>
      </c>
      <c r="M132" s="12" t="s">
        <v>772</v>
      </c>
      <c r="N132" s="12" t="s">
        <v>773</v>
      </c>
      <c r="O132" s="12" t="s">
        <v>774</v>
      </c>
      <c r="P132" s="12" t="s">
        <v>775</v>
      </c>
      <c r="Q132" s="12" t="s">
        <v>771</v>
      </c>
      <c r="R132" s="12" t="s">
        <v>775</v>
      </c>
      <c r="S132" s="14">
        <v>16.16</v>
      </c>
    </row>
    <row r="133" ht="18" customHeight="1" spans="1:19">
      <c r="A133" s="4">
        <f>126-1</f>
        <v>125</v>
      </c>
      <c r="B133" s="5" t="s">
        <v>776</v>
      </c>
      <c r="C133" s="5" t="s">
        <v>777</v>
      </c>
      <c r="D133" s="6">
        <f t="shared" si="2"/>
        <v>8.08</v>
      </c>
      <c r="G133" s="6">
        <v>8.08</v>
      </c>
      <c r="I133" s="9">
        <v>92.7918</v>
      </c>
      <c r="J133" s="6">
        <f t="shared" si="3"/>
        <v>749.76</v>
      </c>
      <c r="K133" s="10">
        <v>749.76</v>
      </c>
      <c r="L133" s="11">
        <v>8.08</v>
      </c>
      <c r="M133" s="12" t="s">
        <v>778</v>
      </c>
      <c r="N133" s="12" t="s">
        <v>779</v>
      </c>
      <c r="O133" s="12" t="s">
        <v>780</v>
      </c>
      <c r="P133" s="12" t="s">
        <v>781</v>
      </c>
      <c r="Q133" s="12" t="s">
        <v>777</v>
      </c>
      <c r="R133" s="12" t="s">
        <v>781</v>
      </c>
      <c r="S133" s="14">
        <v>8.08</v>
      </c>
    </row>
    <row r="134" ht="18" customHeight="1" spans="1:19">
      <c r="A134" s="4">
        <f>127-1</f>
        <v>126</v>
      </c>
      <c r="B134" s="5" t="s">
        <v>782</v>
      </c>
      <c r="C134" s="5" t="s">
        <v>783</v>
      </c>
      <c r="D134" s="6">
        <f t="shared" si="2"/>
        <v>20.2</v>
      </c>
      <c r="G134" s="6">
        <v>20.2</v>
      </c>
      <c r="I134" s="9">
        <v>92.7918</v>
      </c>
      <c r="J134" s="6">
        <f t="shared" si="3"/>
        <v>1874.39</v>
      </c>
      <c r="K134" s="10">
        <v>1874.39</v>
      </c>
      <c r="L134" s="11">
        <v>20.2</v>
      </c>
      <c r="M134" s="12" t="s">
        <v>784</v>
      </c>
      <c r="N134" s="12" t="s">
        <v>785</v>
      </c>
      <c r="O134" s="12" t="s">
        <v>786</v>
      </c>
      <c r="P134" s="12" t="s">
        <v>787</v>
      </c>
      <c r="Q134" s="12" t="s">
        <v>783</v>
      </c>
      <c r="R134" s="12" t="s">
        <v>787</v>
      </c>
      <c r="S134" s="14">
        <v>20.2</v>
      </c>
    </row>
    <row r="135" ht="18" customHeight="1" spans="1:19">
      <c r="A135" s="4">
        <f>128-1</f>
        <v>127</v>
      </c>
      <c r="B135" s="5" t="s">
        <v>788</v>
      </c>
      <c r="C135" s="5" t="s">
        <v>789</v>
      </c>
      <c r="D135" s="6">
        <f t="shared" si="2"/>
        <v>12.12</v>
      </c>
      <c r="G135" s="6">
        <v>12.12</v>
      </c>
      <c r="I135" s="9">
        <v>92.7918</v>
      </c>
      <c r="J135" s="6">
        <f t="shared" si="3"/>
        <v>1124.64</v>
      </c>
      <c r="K135" s="10">
        <v>1124.64</v>
      </c>
      <c r="L135" s="11">
        <v>12.12</v>
      </c>
      <c r="M135" s="12" t="s">
        <v>790</v>
      </c>
      <c r="N135" s="12" t="s">
        <v>791</v>
      </c>
      <c r="O135" s="12" t="s">
        <v>792</v>
      </c>
      <c r="P135" s="12" t="s">
        <v>793</v>
      </c>
      <c r="Q135" s="12" t="s">
        <v>789</v>
      </c>
      <c r="R135" s="12" t="s">
        <v>793</v>
      </c>
      <c r="S135" s="14">
        <v>12.12</v>
      </c>
    </row>
    <row r="136" ht="18" customHeight="1" spans="1:19">
      <c r="A136" s="4">
        <f>129-1</f>
        <v>128</v>
      </c>
      <c r="B136" s="5" t="s">
        <v>794</v>
      </c>
      <c r="C136" s="5" t="s">
        <v>795</v>
      </c>
      <c r="D136" s="6">
        <f t="shared" si="2"/>
        <v>28.28</v>
      </c>
      <c r="G136" s="6">
        <v>28.28</v>
      </c>
      <c r="I136" s="9">
        <v>92.7918</v>
      </c>
      <c r="J136" s="6">
        <f t="shared" si="3"/>
        <v>2624.15</v>
      </c>
      <c r="K136" s="10">
        <v>2624.15</v>
      </c>
      <c r="L136" s="11">
        <v>28.28</v>
      </c>
      <c r="M136" s="12" t="s">
        <v>796</v>
      </c>
      <c r="N136" s="12" t="s">
        <v>797</v>
      </c>
      <c r="O136" s="12" t="s">
        <v>798</v>
      </c>
      <c r="P136" s="12" t="s">
        <v>799</v>
      </c>
      <c r="Q136" s="12" t="s">
        <v>795</v>
      </c>
      <c r="R136" s="12" t="s">
        <v>799</v>
      </c>
      <c r="S136" s="14">
        <v>28.28</v>
      </c>
    </row>
    <row r="137" ht="18" customHeight="1" spans="1:19">
      <c r="A137" s="4">
        <f>130-1</f>
        <v>129</v>
      </c>
      <c r="B137" s="5" t="s">
        <v>800</v>
      </c>
      <c r="C137" s="5" t="s">
        <v>801</v>
      </c>
      <c r="D137" s="6">
        <f t="shared" ref="D137:D200" si="4">ROUND((ROUND(E137,2)+ROUND(F137,2)+ROUND(G137,2)+ROUND(H137,2)),2)</f>
        <v>12.12</v>
      </c>
      <c r="G137" s="6">
        <v>12.12</v>
      </c>
      <c r="I137" s="9">
        <v>92.7918</v>
      </c>
      <c r="J137" s="6">
        <f t="shared" ref="J137:J200" si="5">ROUND(((ROUND(E137,2)+ROUND(F137,2)+ROUND(G137,2)+ROUND(H137,2))*ROUND(I137,4)),2)</f>
        <v>1124.64</v>
      </c>
      <c r="K137" s="10">
        <v>1124.64</v>
      </c>
      <c r="L137" s="11">
        <v>12.12</v>
      </c>
      <c r="M137" s="12" t="s">
        <v>802</v>
      </c>
      <c r="N137" s="12" t="s">
        <v>803</v>
      </c>
      <c r="O137" s="12" t="s">
        <v>804</v>
      </c>
      <c r="P137" s="12" t="s">
        <v>805</v>
      </c>
      <c r="Q137" s="12" t="s">
        <v>801</v>
      </c>
      <c r="R137" s="12" t="s">
        <v>805</v>
      </c>
      <c r="S137" s="14">
        <v>12.12</v>
      </c>
    </row>
    <row r="138" ht="18" customHeight="1" spans="1:19">
      <c r="A138" s="4">
        <f>131-1</f>
        <v>130</v>
      </c>
      <c r="B138" s="5" t="s">
        <v>806</v>
      </c>
      <c r="C138" s="5" t="s">
        <v>807</v>
      </c>
      <c r="D138" s="6">
        <f t="shared" si="4"/>
        <v>12.12</v>
      </c>
      <c r="G138" s="6">
        <v>12.12</v>
      </c>
      <c r="I138" s="9">
        <v>92.7918</v>
      </c>
      <c r="J138" s="6">
        <f t="shared" si="5"/>
        <v>1124.64</v>
      </c>
      <c r="K138" s="10">
        <v>1124.64</v>
      </c>
      <c r="L138" s="11">
        <v>12.12</v>
      </c>
      <c r="M138" s="12" t="s">
        <v>808</v>
      </c>
      <c r="N138" s="12" t="s">
        <v>809</v>
      </c>
      <c r="O138" s="12" t="s">
        <v>810</v>
      </c>
      <c r="P138" s="12" t="s">
        <v>811</v>
      </c>
      <c r="Q138" s="12" t="s">
        <v>807</v>
      </c>
      <c r="R138" s="12" t="s">
        <v>811</v>
      </c>
      <c r="S138" s="14">
        <v>12.12</v>
      </c>
    </row>
    <row r="139" ht="18" customHeight="1" spans="1:19">
      <c r="A139" s="4">
        <f>132-1</f>
        <v>131</v>
      </c>
      <c r="B139" s="5" t="s">
        <v>812</v>
      </c>
      <c r="C139" s="5" t="s">
        <v>813</v>
      </c>
      <c r="D139" s="6">
        <f t="shared" si="4"/>
        <v>20.2</v>
      </c>
      <c r="G139" s="6">
        <v>20.2</v>
      </c>
      <c r="I139" s="9">
        <v>92.7918</v>
      </c>
      <c r="J139" s="6">
        <f t="shared" si="5"/>
        <v>1874.39</v>
      </c>
      <c r="K139" s="10">
        <v>1874.39</v>
      </c>
      <c r="L139" s="11">
        <v>20.2</v>
      </c>
      <c r="M139" s="12" t="s">
        <v>814</v>
      </c>
      <c r="N139" s="12" t="s">
        <v>815</v>
      </c>
      <c r="O139" s="12" t="s">
        <v>816</v>
      </c>
      <c r="P139" s="12" t="s">
        <v>817</v>
      </c>
      <c r="Q139" s="12" t="s">
        <v>813</v>
      </c>
      <c r="R139" s="12" t="s">
        <v>817</v>
      </c>
      <c r="S139" s="14">
        <v>20.2</v>
      </c>
    </row>
    <row r="140" ht="18" customHeight="1" spans="1:19">
      <c r="A140" s="4">
        <f>133-1</f>
        <v>132</v>
      </c>
      <c r="B140" s="5" t="s">
        <v>818</v>
      </c>
      <c r="C140" s="5" t="s">
        <v>819</v>
      </c>
      <c r="D140" s="6">
        <f t="shared" si="4"/>
        <v>12.12</v>
      </c>
      <c r="G140" s="6">
        <v>12.12</v>
      </c>
      <c r="I140" s="9">
        <v>92.7918</v>
      </c>
      <c r="J140" s="6">
        <f t="shared" si="5"/>
        <v>1124.64</v>
      </c>
      <c r="K140" s="10">
        <v>1124.64</v>
      </c>
      <c r="L140" s="11">
        <v>12.12</v>
      </c>
      <c r="M140" s="12" t="s">
        <v>820</v>
      </c>
      <c r="N140" s="12" t="s">
        <v>821</v>
      </c>
      <c r="O140" s="12" t="s">
        <v>822</v>
      </c>
      <c r="P140" s="12" t="s">
        <v>823</v>
      </c>
      <c r="Q140" s="12" t="s">
        <v>819</v>
      </c>
      <c r="R140" s="12" t="s">
        <v>823</v>
      </c>
      <c r="S140" s="14">
        <v>12.12</v>
      </c>
    </row>
    <row r="141" ht="18" customHeight="1" spans="1:19">
      <c r="A141" s="4">
        <f>134-1</f>
        <v>133</v>
      </c>
      <c r="B141" s="5" t="s">
        <v>824</v>
      </c>
      <c r="C141" s="5" t="s">
        <v>825</v>
      </c>
      <c r="D141" s="6">
        <f t="shared" si="4"/>
        <v>20.2</v>
      </c>
      <c r="G141" s="6">
        <v>20.2</v>
      </c>
      <c r="I141" s="9">
        <v>92.7918</v>
      </c>
      <c r="J141" s="6">
        <f t="shared" si="5"/>
        <v>1874.39</v>
      </c>
      <c r="K141" s="10">
        <v>1874.39</v>
      </c>
      <c r="L141" s="11">
        <v>20.2</v>
      </c>
      <c r="M141" s="12" t="s">
        <v>826</v>
      </c>
      <c r="N141" s="12" t="s">
        <v>827</v>
      </c>
      <c r="O141" s="12" t="s">
        <v>828</v>
      </c>
      <c r="P141" s="12" t="s">
        <v>829</v>
      </c>
      <c r="Q141" s="12" t="s">
        <v>825</v>
      </c>
      <c r="R141" s="12" t="s">
        <v>829</v>
      </c>
      <c r="S141" s="14">
        <v>20.2</v>
      </c>
    </row>
    <row r="142" ht="18" customHeight="1" spans="1:19">
      <c r="A142" s="4">
        <f>135-1</f>
        <v>134</v>
      </c>
      <c r="B142" s="5" t="s">
        <v>830</v>
      </c>
      <c r="C142" s="5" t="s">
        <v>831</v>
      </c>
      <c r="D142" s="6">
        <f t="shared" si="4"/>
        <v>8.08</v>
      </c>
      <c r="G142" s="6">
        <v>8.08</v>
      </c>
      <c r="I142" s="9">
        <v>92.7918</v>
      </c>
      <c r="J142" s="6">
        <f t="shared" si="5"/>
        <v>749.76</v>
      </c>
      <c r="K142" s="10">
        <v>749.76</v>
      </c>
      <c r="L142" s="11">
        <v>8.08</v>
      </c>
      <c r="M142" s="12" t="s">
        <v>832</v>
      </c>
      <c r="N142" s="12" t="s">
        <v>833</v>
      </c>
      <c r="O142" s="12" t="s">
        <v>834</v>
      </c>
      <c r="P142" s="12" t="s">
        <v>835</v>
      </c>
      <c r="Q142" s="12" t="s">
        <v>831</v>
      </c>
      <c r="R142" s="12" t="s">
        <v>835</v>
      </c>
      <c r="S142" s="14">
        <v>8.08</v>
      </c>
    </row>
    <row r="143" ht="18" customHeight="1" spans="1:19">
      <c r="A143" s="4">
        <f>136-1</f>
        <v>135</v>
      </c>
      <c r="B143" s="5" t="s">
        <v>836</v>
      </c>
      <c r="C143" s="5" t="s">
        <v>837</v>
      </c>
      <c r="D143" s="6">
        <f t="shared" si="4"/>
        <v>12.12</v>
      </c>
      <c r="G143" s="6">
        <v>12.12</v>
      </c>
      <c r="I143" s="9">
        <v>92.7918</v>
      </c>
      <c r="J143" s="6">
        <f t="shared" si="5"/>
        <v>1124.64</v>
      </c>
      <c r="K143" s="10">
        <v>1124.64</v>
      </c>
      <c r="L143" s="11">
        <v>12.12</v>
      </c>
      <c r="M143" s="12" t="s">
        <v>838</v>
      </c>
      <c r="N143" s="12" t="s">
        <v>839</v>
      </c>
      <c r="O143" s="12" t="s">
        <v>840</v>
      </c>
      <c r="P143" s="12" t="s">
        <v>841</v>
      </c>
      <c r="Q143" s="12" t="s">
        <v>837</v>
      </c>
      <c r="R143" s="12" t="s">
        <v>841</v>
      </c>
      <c r="S143" s="14">
        <v>12.12</v>
      </c>
    </row>
    <row r="144" ht="18" customHeight="1" spans="1:19">
      <c r="A144" s="4">
        <f>137-1</f>
        <v>136</v>
      </c>
      <c r="B144" s="5" t="s">
        <v>842</v>
      </c>
      <c r="C144" s="5" t="s">
        <v>843</v>
      </c>
      <c r="D144" s="6">
        <f t="shared" si="4"/>
        <v>12.12</v>
      </c>
      <c r="G144" s="6">
        <v>12.12</v>
      </c>
      <c r="I144" s="9">
        <v>92.7918</v>
      </c>
      <c r="J144" s="6">
        <f t="shared" si="5"/>
        <v>1124.64</v>
      </c>
      <c r="K144" s="10">
        <v>1124.64</v>
      </c>
      <c r="L144" s="11">
        <v>12.12</v>
      </c>
      <c r="M144" s="12" t="s">
        <v>844</v>
      </c>
      <c r="N144" s="12" t="s">
        <v>845</v>
      </c>
      <c r="O144" s="12" t="s">
        <v>846</v>
      </c>
      <c r="P144" s="12" t="s">
        <v>847</v>
      </c>
      <c r="Q144" s="12" t="s">
        <v>843</v>
      </c>
      <c r="R144" s="12" t="s">
        <v>847</v>
      </c>
      <c r="S144" s="14">
        <v>12.12</v>
      </c>
    </row>
    <row r="145" ht="18" customHeight="1" spans="1:19">
      <c r="A145" s="4">
        <f>138-1</f>
        <v>137</v>
      </c>
      <c r="B145" s="5" t="s">
        <v>848</v>
      </c>
      <c r="C145" s="5" t="s">
        <v>849</v>
      </c>
      <c r="D145" s="6">
        <f t="shared" si="4"/>
        <v>16.16</v>
      </c>
      <c r="G145" s="6">
        <v>16.16</v>
      </c>
      <c r="I145" s="9">
        <v>92.7918</v>
      </c>
      <c r="J145" s="6">
        <f t="shared" si="5"/>
        <v>1499.52</v>
      </c>
      <c r="K145" s="10">
        <v>1499.52</v>
      </c>
      <c r="L145" s="11">
        <v>16.16</v>
      </c>
      <c r="M145" s="12" t="s">
        <v>850</v>
      </c>
      <c r="N145" s="12" t="s">
        <v>851</v>
      </c>
      <c r="O145" s="12" t="s">
        <v>852</v>
      </c>
      <c r="P145" s="12" t="s">
        <v>853</v>
      </c>
      <c r="Q145" s="12" t="s">
        <v>849</v>
      </c>
      <c r="R145" s="12" t="s">
        <v>853</v>
      </c>
      <c r="S145" s="14">
        <v>16.16</v>
      </c>
    </row>
    <row r="146" ht="18" customHeight="1" spans="1:19">
      <c r="A146" s="4">
        <f>139-1</f>
        <v>138</v>
      </c>
      <c r="B146" s="5" t="s">
        <v>854</v>
      </c>
      <c r="C146" s="5" t="s">
        <v>855</v>
      </c>
      <c r="D146" s="6">
        <f t="shared" si="4"/>
        <v>16.16</v>
      </c>
      <c r="G146" s="6">
        <v>16.16</v>
      </c>
      <c r="I146" s="9">
        <v>92.7918</v>
      </c>
      <c r="J146" s="6">
        <f t="shared" si="5"/>
        <v>1499.52</v>
      </c>
      <c r="K146" s="10">
        <v>1499.52</v>
      </c>
      <c r="L146" s="11">
        <v>16.16</v>
      </c>
      <c r="M146" s="12" t="s">
        <v>856</v>
      </c>
      <c r="N146" s="12" t="s">
        <v>857</v>
      </c>
      <c r="O146" s="12" t="s">
        <v>858</v>
      </c>
      <c r="P146" s="12" t="s">
        <v>859</v>
      </c>
      <c r="Q146" s="12" t="s">
        <v>855</v>
      </c>
      <c r="R146" s="12" t="s">
        <v>859</v>
      </c>
      <c r="S146" s="14">
        <v>16.16</v>
      </c>
    </row>
    <row r="147" ht="18" customHeight="1" spans="1:19">
      <c r="A147" s="4">
        <f>140-1</f>
        <v>139</v>
      </c>
      <c r="B147" s="5" t="s">
        <v>860</v>
      </c>
      <c r="C147" s="5" t="s">
        <v>861</v>
      </c>
      <c r="D147" s="6">
        <f t="shared" si="4"/>
        <v>20.2</v>
      </c>
      <c r="G147" s="6">
        <v>20.2</v>
      </c>
      <c r="I147" s="9">
        <v>92.7918</v>
      </c>
      <c r="J147" s="6">
        <f t="shared" si="5"/>
        <v>1874.39</v>
      </c>
      <c r="K147" s="10">
        <v>1874.39</v>
      </c>
      <c r="L147" s="11">
        <v>20.2</v>
      </c>
      <c r="M147" s="12" t="s">
        <v>862</v>
      </c>
      <c r="N147" s="12" t="s">
        <v>863</v>
      </c>
      <c r="O147" s="12" t="s">
        <v>864</v>
      </c>
      <c r="P147" s="12" t="s">
        <v>865</v>
      </c>
      <c r="Q147" s="12" t="s">
        <v>861</v>
      </c>
      <c r="R147" s="12" t="s">
        <v>865</v>
      </c>
      <c r="S147" s="14">
        <v>20.2</v>
      </c>
    </row>
    <row r="148" ht="18" customHeight="1" spans="1:19">
      <c r="A148" s="4">
        <f>141-1</f>
        <v>140</v>
      </c>
      <c r="B148" s="5" t="s">
        <v>866</v>
      </c>
      <c r="C148" s="5" t="s">
        <v>867</v>
      </c>
      <c r="D148" s="6">
        <f t="shared" si="4"/>
        <v>13.12</v>
      </c>
      <c r="G148" s="6">
        <v>13.12</v>
      </c>
      <c r="I148" s="9">
        <v>92.7918</v>
      </c>
      <c r="J148" s="6">
        <f t="shared" si="5"/>
        <v>1217.43</v>
      </c>
      <c r="K148" s="10">
        <v>1217.43</v>
      </c>
      <c r="L148" s="11">
        <v>13.12</v>
      </c>
      <c r="M148" s="12" t="s">
        <v>868</v>
      </c>
      <c r="N148" s="12" t="s">
        <v>869</v>
      </c>
      <c r="O148" s="12" t="s">
        <v>870</v>
      </c>
      <c r="P148" s="12" t="s">
        <v>871</v>
      </c>
      <c r="Q148" s="12" t="s">
        <v>867</v>
      </c>
      <c r="R148" s="12" t="s">
        <v>871</v>
      </c>
      <c r="S148" s="14">
        <v>13.12</v>
      </c>
    </row>
    <row r="149" ht="18" customHeight="1" spans="1:19">
      <c r="A149" s="4">
        <f>142-1</f>
        <v>141</v>
      </c>
      <c r="B149" s="5" t="s">
        <v>872</v>
      </c>
      <c r="C149" s="5" t="s">
        <v>873</v>
      </c>
      <c r="D149" s="6">
        <f t="shared" si="4"/>
        <v>12.12</v>
      </c>
      <c r="G149" s="6">
        <v>12.12</v>
      </c>
      <c r="I149" s="9">
        <v>92.7918</v>
      </c>
      <c r="J149" s="6">
        <f t="shared" si="5"/>
        <v>1124.64</v>
      </c>
      <c r="K149" s="10">
        <v>1124.64</v>
      </c>
      <c r="L149" s="11">
        <v>12.12</v>
      </c>
      <c r="M149" s="12" t="s">
        <v>874</v>
      </c>
      <c r="N149" s="12" t="s">
        <v>875</v>
      </c>
      <c r="O149" s="12" t="s">
        <v>876</v>
      </c>
      <c r="P149" s="12" t="s">
        <v>877</v>
      </c>
      <c r="Q149" s="12" t="s">
        <v>873</v>
      </c>
      <c r="R149" s="12" t="s">
        <v>877</v>
      </c>
      <c r="S149" s="14">
        <v>12.12</v>
      </c>
    </row>
    <row r="150" ht="18" customHeight="1" spans="1:19">
      <c r="A150" s="4">
        <f>143-1</f>
        <v>142</v>
      </c>
      <c r="B150" s="5" t="s">
        <v>878</v>
      </c>
      <c r="C150" s="5" t="s">
        <v>879</v>
      </c>
      <c r="D150" s="6">
        <f t="shared" si="4"/>
        <v>12.12</v>
      </c>
      <c r="G150" s="6">
        <v>12.12</v>
      </c>
      <c r="I150" s="9">
        <v>92.7918</v>
      </c>
      <c r="J150" s="6">
        <f t="shared" si="5"/>
        <v>1124.64</v>
      </c>
      <c r="K150" s="10">
        <v>1124.64</v>
      </c>
      <c r="L150" s="11">
        <v>12.12</v>
      </c>
      <c r="M150" s="12" t="s">
        <v>880</v>
      </c>
      <c r="N150" s="12" t="s">
        <v>881</v>
      </c>
      <c r="O150" s="12" t="s">
        <v>882</v>
      </c>
      <c r="P150" s="12" t="s">
        <v>883</v>
      </c>
      <c r="Q150" s="12" t="s">
        <v>879</v>
      </c>
      <c r="R150" s="12" t="s">
        <v>883</v>
      </c>
      <c r="S150" s="14">
        <v>12.12</v>
      </c>
    </row>
    <row r="151" ht="18" customHeight="1" spans="1:19">
      <c r="A151" s="4">
        <f>144-1</f>
        <v>143</v>
      </c>
      <c r="B151" s="5" t="s">
        <v>884</v>
      </c>
      <c r="C151" s="5" t="s">
        <v>885</v>
      </c>
      <c r="D151" s="6">
        <f t="shared" si="4"/>
        <v>4.04</v>
      </c>
      <c r="G151" s="6">
        <v>4.04</v>
      </c>
      <c r="I151" s="9">
        <v>92.7918</v>
      </c>
      <c r="J151" s="6">
        <f t="shared" si="5"/>
        <v>374.88</v>
      </c>
      <c r="K151" s="10">
        <v>374.88</v>
      </c>
      <c r="L151" s="11">
        <v>4.04</v>
      </c>
      <c r="M151" s="12" t="s">
        <v>886</v>
      </c>
      <c r="N151" s="12" t="s">
        <v>887</v>
      </c>
      <c r="O151" s="12" t="s">
        <v>888</v>
      </c>
      <c r="P151" s="12" t="s">
        <v>889</v>
      </c>
      <c r="Q151" s="12" t="s">
        <v>885</v>
      </c>
      <c r="R151" s="12" t="s">
        <v>889</v>
      </c>
      <c r="S151" s="14">
        <v>4.04</v>
      </c>
    </row>
    <row r="152" ht="18" customHeight="1" spans="1:19">
      <c r="A152" s="4">
        <f>145-1</f>
        <v>144</v>
      </c>
      <c r="B152" s="5" t="s">
        <v>890</v>
      </c>
      <c r="C152" s="5" t="s">
        <v>891</v>
      </c>
      <c r="D152" s="6">
        <f t="shared" si="4"/>
        <v>20.2</v>
      </c>
      <c r="G152" s="6">
        <v>20.2</v>
      </c>
      <c r="I152" s="9">
        <v>92.7918</v>
      </c>
      <c r="J152" s="6">
        <f t="shared" si="5"/>
        <v>1874.39</v>
      </c>
      <c r="K152" s="10">
        <v>1874.39</v>
      </c>
      <c r="L152" s="11">
        <v>20.2</v>
      </c>
      <c r="M152" s="12" t="s">
        <v>892</v>
      </c>
      <c r="N152" s="12" t="s">
        <v>893</v>
      </c>
      <c r="O152" s="12" t="s">
        <v>894</v>
      </c>
      <c r="P152" s="12" t="s">
        <v>895</v>
      </c>
      <c r="Q152" s="12" t="s">
        <v>891</v>
      </c>
      <c r="R152" s="12" t="s">
        <v>895</v>
      </c>
      <c r="S152" s="14">
        <v>20.2</v>
      </c>
    </row>
    <row r="153" ht="18" customHeight="1" spans="1:19">
      <c r="A153" s="4">
        <f>146-1</f>
        <v>145</v>
      </c>
      <c r="B153" s="5" t="s">
        <v>896</v>
      </c>
      <c r="C153" s="5" t="s">
        <v>897</v>
      </c>
      <c r="D153" s="6">
        <f t="shared" si="4"/>
        <v>12.12</v>
      </c>
      <c r="G153" s="6">
        <v>12.12</v>
      </c>
      <c r="I153" s="9">
        <v>92.7918</v>
      </c>
      <c r="J153" s="6">
        <f t="shared" si="5"/>
        <v>1124.64</v>
      </c>
      <c r="K153" s="10">
        <v>1124.64</v>
      </c>
      <c r="L153" s="11">
        <v>12.12</v>
      </c>
      <c r="M153" s="12" t="s">
        <v>898</v>
      </c>
      <c r="N153" s="12" t="s">
        <v>899</v>
      </c>
      <c r="O153" s="12" t="s">
        <v>900</v>
      </c>
      <c r="P153" s="12" t="s">
        <v>901</v>
      </c>
      <c r="Q153" s="12" t="s">
        <v>897</v>
      </c>
      <c r="R153" s="12" t="s">
        <v>901</v>
      </c>
      <c r="S153" s="14">
        <v>12.12</v>
      </c>
    </row>
    <row r="154" ht="18" customHeight="1" spans="1:19">
      <c r="A154" s="4">
        <f>147-1</f>
        <v>146</v>
      </c>
      <c r="B154" s="5" t="s">
        <v>902</v>
      </c>
      <c r="C154" s="5" t="s">
        <v>903</v>
      </c>
      <c r="D154" s="6">
        <f t="shared" si="4"/>
        <v>4.04</v>
      </c>
      <c r="G154" s="6">
        <v>4.04</v>
      </c>
      <c r="I154" s="9">
        <v>92.7918</v>
      </c>
      <c r="J154" s="6">
        <f t="shared" si="5"/>
        <v>374.88</v>
      </c>
      <c r="K154" s="10">
        <v>374.88</v>
      </c>
      <c r="L154" s="11">
        <v>4.04</v>
      </c>
      <c r="M154" s="12" t="s">
        <v>904</v>
      </c>
      <c r="N154" s="12" t="s">
        <v>905</v>
      </c>
      <c r="O154" s="12" t="s">
        <v>906</v>
      </c>
      <c r="P154" s="12" t="s">
        <v>907</v>
      </c>
      <c r="Q154" s="12" t="s">
        <v>903</v>
      </c>
      <c r="R154" s="12" t="s">
        <v>907</v>
      </c>
      <c r="S154" s="14">
        <v>4.04</v>
      </c>
    </row>
    <row r="155" ht="18" customHeight="1" spans="1:19">
      <c r="A155" s="4">
        <f>148-1</f>
        <v>147</v>
      </c>
      <c r="B155" s="5" t="s">
        <v>908</v>
      </c>
      <c r="C155" s="5" t="s">
        <v>909</v>
      </c>
      <c r="D155" s="6">
        <f t="shared" si="4"/>
        <v>24.24</v>
      </c>
      <c r="G155" s="6">
        <v>24.24</v>
      </c>
      <c r="I155" s="9">
        <v>92.7918</v>
      </c>
      <c r="J155" s="6">
        <f t="shared" si="5"/>
        <v>2249.27</v>
      </c>
      <c r="K155" s="10">
        <v>2249.27</v>
      </c>
      <c r="L155" s="11">
        <v>24.24</v>
      </c>
      <c r="M155" s="12" t="s">
        <v>910</v>
      </c>
      <c r="N155" s="12" t="s">
        <v>911</v>
      </c>
      <c r="O155" s="12" t="s">
        <v>912</v>
      </c>
      <c r="P155" s="12" t="s">
        <v>913</v>
      </c>
      <c r="Q155" s="12" t="s">
        <v>909</v>
      </c>
      <c r="R155" s="12" t="s">
        <v>913</v>
      </c>
      <c r="S155" s="14">
        <v>24.24</v>
      </c>
    </row>
    <row r="156" ht="18" customHeight="1" spans="1:19">
      <c r="A156" s="4">
        <f>149-1</f>
        <v>148</v>
      </c>
      <c r="B156" s="5" t="s">
        <v>914</v>
      </c>
      <c r="C156" s="5" t="s">
        <v>915</v>
      </c>
      <c r="D156" s="6">
        <f t="shared" si="4"/>
        <v>20.2</v>
      </c>
      <c r="G156" s="6">
        <v>20.2</v>
      </c>
      <c r="I156" s="9">
        <v>92.7918</v>
      </c>
      <c r="J156" s="6">
        <f t="shared" si="5"/>
        <v>1874.39</v>
      </c>
      <c r="K156" s="10">
        <v>1874.39</v>
      </c>
      <c r="L156" s="11">
        <v>20.2</v>
      </c>
      <c r="M156" s="12" t="s">
        <v>916</v>
      </c>
      <c r="N156" s="12" t="s">
        <v>917</v>
      </c>
      <c r="O156" s="12" t="s">
        <v>918</v>
      </c>
      <c r="P156" s="12" t="s">
        <v>919</v>
      </c>
      <c r="Q156" s="12" t="s">
        <v>915</v>
      </c>
      <c r="R156" s="12" t="s">
        <v>919</v>
      </c>
      <c r="S156" s="14">
        <v>20.2</v>
      </c>
    </row>
    <row r="157" ht="18" customHeight="1" spans="1:19">
      <c r="A157" s="4">
        <f>150-1</f>
        <v>149</v>
      </c>
      <c r="B157" s="5" t="s">
        <v>920</v>
      </c>
      <c r="C157" s="5" t="s">
        <v>921</v>
      </c>
      <c r="D157" s="6">
        <f t="shared" si="4"/>
        <v>20.2</v>
      </c>
      <c r="G157" s="6">
        <v>20.2</v>
      </c>
      <c r="I157" s="9">
        <v>92.7918</v>
      </c>
      <c r="J157" s="6">
        <f t="shared" si="5"/>
        <v>1874.39</v>
      </c>
      <c r="K157" s="10">
        <v>1874.39</v>
      </c>
      <c r="L157" s="11">
        <v>20.2</v>
      </c>
      <c r="M157" s="12" t="s">
        <v>922</v>
      </c>
      <c r="N157" s="12" t="s">
        <v>923</v>
      </c>
      <c r="O157" s="12" t="s">
        <v>924</v>
      </c>
      <c r="P157" s="12" t="s">
        <v>925</v>
      </c>
      <c r="Q157" s="12" t="s">
        <v>921</v>
      </c>
      <c r="R157" s="12" t="s">
        <v>925</v>
      </c>
      <c r="S157" s="14">
        <v>20.2</v>
      </c>
    </row>
    <row r="158" ht="18" customHeight="1" spans="1:19">
      <c r="A158" s="4">
        <f>151-1</f>
        <v>150</v>
      </c>
      <c r="B158" s="5" t="s">
        <v>926</v>
      </c>
      <c r="C158" s="5" t="s">
        <v>927</v>
      </c>
      <c r="D158" s="6">
        <f t="shared" si="4"/>
        <v>40.4</v>
      </c>
      <c r="G158" s="6">
        <v>40.4</v>
      </c>
      <c r="I158" s="9">
        <v>92.7918</v>
      </c>
      <c r="J158" s="6">
        <f t="shared" si="5"/>
        <v>3748.79</v>
      </c>
      <c r="K158" s="10">
        <v>3748.79</v>
      </c>
      <c r="L158" s="11">
        <v>40.4</v>
      </c>
      <c r="M158" s="12" t="s">
        <v>928</v>
      </c>
      <c r="N158" s="12" t="s">
        <v>929</v>
      </c>
      <c r="O158" s="12" t="s">
        <v>930</v>
      </c>
      <c r="P158" s="12" t="s">
        <v>931</v>
      </c>
      <c r="Q158" s="12" t="s">
        <v>927</v>
      </c>
      <c r="R158" s="12" t="s">
        <v>931</v>
      </c>
      <c r="S158" s="14">
        <v>40.4</v>
      </c>
    </row>
    <row r="159" ht="18" customHeight="1" spans="1:19">
      <c r="A159" s="4">
        <f>152-1</f>
        <v>151</v>
      </c>
      <c r="B159" s="5" t="s">
        <v>932</v>
      </c>
      <c r="C159" s="5" t="s">
        <v>223</v>
      </c>
      <c r="D159" s="6">
        <f t="shared" si="4"/>
        <v>8.08</v>
      </c>
      <c r="G159" s="6">
        <v>8.08</v>
      </c>
      <c r="I159" s="9">
        <v>92.7918</v>
      </c>
      <c r="J159" s="6">
        <f t="shared" si="5"/>
        <v>749.76</v>
      </c>
      <c r="K159" s="10">
        <v>749.76</v>
      </c>
      <c r="L159" s="11">
        <v>8.08</v>
      </c>
      <c r="M159" s="12" t="s">
        <v>933</v>
      </c>
      <c r="N159" s="12" t="s">
        <v>934</v>
      </c>
      <c r="O159" s="12" t="s">
        <v>935</v>
      </c>
      <c r="P159" s="12" t="s">
        <v>936</v>
      </c>
      <c r="Q159" s="12" t="s">
        <v>223</v>
      </c>
      <c r="R159" s="12" t="s">
        <v>936</v>
      </c>
      <c r="S159" s="14">
        <v>8.08</v>
      </c>
    </row>
    <row r="160" ht="18" customHeight="1" spans="1:19">
      <c r="A160" s="4">
        <f>153-1</f>
        <v>152</v>
      </c>
      <c r="B160" s="5" t="s">
        <v>937</v>
      </c>
      <c r="C160" s="5" t="s">
        <v>938</v>
      </c>
      <c r="D160" s="6">
        <f t="shared" si="4"/>
        <v>20.2</v>
      </c>
      <c r="G160" s="6">
        <v>20.2</v>
      </c>
      <c r="I160" s="9">
        <v>92.7918</v>
      </c>
      <c r="J160" s="6">
        <f t="shared" si="5"/>
        <v>1874.39</v>
      </c>
      <c r="K160" s="10">
        <v>1874.39</v>
      </c>
      <c r="L160" s="11">
        <v>20.2</v>
      </c>
      <c r="M160" s="12" t="s">
        <v>939</v>
      </c>
      <c r="N160" s="12" t="s">
        <v>940</v>
      </c>
      <c r="O160" s="12" t="s">
        <v>941</v>
      </c>
      <c r="P160" s="12" t="s">
        <v>942</v>
      </c>
      <c r="Q160" s="12" t="s">
        <v>938</v>
      </c>
      <c r="R160" s="12" t="s">
        <v>942</v>
      </c>
      <c r="S160" s="14">
        <v>20.2</v>
      </c>
    </row>
    <row r="161" ht="18" customHeight="1" spans="1:19">
      <c r="A161" s="4">
        <f>154-1</f>
        <v>153</v>
      </c>
      <c r="B161" s="5" t="s">
        <v>943</v>
      </c>
      <c r="C161" s="5" t="s">
        <v>944</v>
      </c>
      <c r="D161" s="6">
        <f t="shared" si="4"/>
        <v>4.04</v>
      </c>
      <c r="G161" s="6">
        <v>4.04</v>
      </c>
      <c r="I161" s="9">
        <v>92.7918</v>
      </c>
      <c r="J161" s="6">
        <f t="shared" si="5"/>
        <v>374.88</v>
      </c>
      <c r="K161" s="10">
        <v>374.88</v>
      </c>
      <c r="L161" s="11">
        <v>4.04</v>
      </c>
      <c r="M161" s="12" t="s">
        <v>945</v>
      </c>
      <c r="N161" s="12" t="s">
        <v>946</v>
      </c>
      <c r="O161" s="12" t="s">
        <v>947</v>
      </c>
      <c r="P161" s="12" t="s">
        <v>948</v>
      </c>
      <c r="Q161" s="12" t="s">
        <v>944</v>
      </c>
      <c r="R161" s="12" t="s">
        <v>948</v>
      </c>
      <c r="S161" s="14">
        <v>4.04</v>
      </c>
    </row>
    <row r="162" ht="18" customHeight="1" spans="1:19">
      <c r="A162" s="4">
        <f>155-1</f>
        <v>154</v>
      </c>
      <c r="B162" s="5" t="s">
        <v>949</v>
      </c>
      <c r="C162" s="5" t="s">
        <v>950</v>
      </c>
      <c r="D162" s="6">
        <f t="shared" si="4"/>
        <v>12.12</v>
      </c>
      <c r="G162" s="6">
        <v>12.12</v>
      </c>
      <c r="I162" s="9">
        <v>92.7918</v>
      </c>
      <c r="J162" s="6">
        <f t="shared" si="5"/>
        <v>1124.64</v>
      </c>
      <c r="K162" s="10">
        <v>1124.64</v>
      </c>
      <c r="L162" s="11">
        <v>12.12</v>
      </c>
      <c r="M162" s="12" t="s">
        <v>951</v>
      </c>
      <c r="N162" s="12" t="s">
        <v>952</v>
      </c>
      <c r="O162" s="12" t="s">
        <v>953</v>
      </c>
      <c r="P162" s="12" t="s">
        <v>954</v>
      </c>
      <c r="Q162" s="12" t="s">
        <v>950</v>
      </c>
      <c r="R162" s="12" t="s">
        <v>954</v>
      </c>
      <c r="S162" s="14">
        <v>12.12</v>
      </c>
    </row>
    <row r="163" ht="18" customHeight="1" spans="1:19">
      <c r="A163" s="4">
        <f>156-1</f>
        <v>155</v>
      </c>
      <c r="B163" s="5" t="s">
        <v>955</v>
      </c>
      <c r="C163" s="5" t="s">
        <v>956</v>
      </c>
      <c r="D163" s="6">
        <f t="shared" si="4"/>
        <v>16.16</v>
      </c>
      <c r="G163" s="6">
        <v>16.16</v>
      </c>
      <c r="I163" s="9">
        <v>92.7918</v>
      </c>
      <c r="J163" s="6">
        <f t="shared" si="5"/>
        <v>1499.52</v>
      </c>
      <c r="K163" s="10">
        <v>1499.52</v>
      </c>
      <c r="L163" s="11">
        <v>16.16</v>
      </c>
      <c r="M163" s="12" t="s">
        <v>957</v>
      </c>
      <c r="N163" s="12" t="s">
        <v>958</v>
      </c>
      <c r="O163" s="12" t="s">
        <v>959</v>
      </c>
      <c r="P163" s="12" t="s">
        <v>960</v>
      </c>
      <c r="Q163" s="12" t="s">
        <v>956</v>
      </c>
      <c r="R163" s="12" t="s">
        <v>960</v>
      </c>
      <c r="S163" s="14">
        <v>16.16</v>
      </c>
    </row>
    <row r="164" ht="18" customHeight="1" spans="1:19">
      <c r="A164" s="4">
        <f>157-1</f>
        <v>156</v>
      </c>
      <c r="B164" s="5" t="s">
        <v>961</v>
      </c>
      <c r="C164" s="5" t="s">
        <v>962</v>
      </c>
      <c r="D164" s="6">
        <f t="shared" si="4"/>
        <v>16.16</v>
      </c>
      <c r="G164" s="6">
        <v>16.16</v>
      </c>
      <c r="I164" s="9">
        <v>92.7918</v>
      </c>
      <c r="J164" s="6">
        <f t="shared" si="5"/>
        <v>1499.52</v>
      </c>
      <c r="K164" s="10">
        <v>1499.52</v>
      </c>
      <c r="L164" s="11">
        <v>16.16</v>
      </c>
      <c r="M164" s="12" t="s">
        <v>963</v>
      </c>
      <c r="N164" s="12" t="s">
        <v>964</v>
      </c>
      <c r="O164" s="12" t="s">
        <v>965</v>
      </c>
      <c r="P164" s="12" t="s">
        <v>966</v>
      </c>
      <c r="Q164" s="12" t="s">
        <v>962</v>
      </c>
      <c r="R164" s="12" t="s">
        <v>966</v>
      </c>
      <c r="S164" s="14">
        <v>16.16</v>
      </c>
    </row>
    <row r="165" ht="18" customHeight="1" spans="1:19">
      <c r="A165" s="4">
        <f>158-1</f>
        <v>157</v>
      </c>
      <c r="B165" s="5" t="s">
        <v>967</v>
      </c>
      <c r="C165" s="5" t="s">
        <v>968</v>
      </c>
      <c r="D165" s="6">
        <f t="shared" si="4"/>
        <v>20.2</v>
      </c>
      <c r="G165" s="6">
        <v>20.2</v>
      </c>
      <c r="I165" s="9">
        <v>92.7918</v>
      </c>
      <c r="J165" s="6">
        <f t="shared" si="5"/>
        <v>1874.39</v>
      </c>
      <c r="K165" s="10">
        <v>1874.39</v>
      </c>
      <c r="L165" s="11">
        <v>20.2</v>
      </c>
      <c r="M165" s="12" t="s">
        <v>969</v>
      </c>
      <c r="N165" s="12" t="s">
        <v>970</v>
      </c>
      <c r="O165" s="12" t="s">
        <v>971</v>
      </c>
      <c r="P165" s="12" t="s">
        <v>972</v>
      </c>
      <c r="Q165" s="12" t="s">
        <v>968</v>
      </c>
      <c r="R165" s="12" t="s">
        <v>972</v>
      </c>
      <c r="S165" s="14">
        <v>20.2</v>
      </c>
    </row>
    <row r="166" ht="18" customHeight="1" spans="1:19">
      <c r="A166" s="4">
        <f>159-1</f>
        <v>158</v>
      </c>
      <c r="B166" s="5" t="s">
        <v>973</v>
      </c>
      <c r="C166" s="5" t="s">
        <v>974</v>
      </c>
      <c r="D166" s="6">
        <f t="shared" si="4"/>
        <v>16.16</v>
      </c>
      <c r="G166" s="6">
        <v>16.16</v>
      </c>
      <c r="I166" s="9">
        <v>92.7918</v>
      </c>
      <c r="J166" s="6">
        <f t="shared" si="5"/>
        <v>1499.52</v>
      </c>
      <c r="K166" s="10">
        <v>1499.52</v>
      </c>
      <c r="L166" s="11">
        <v>16.16</v>
      </c>
      <c r="M166" s="12" t="s">
        <v>975</v>
      </c>
      <c r="N166" s="12" t="s">
        <v>976</v>
      </c>
      <c r="O166" s="12" t="s">
        <v>977</v>
      </c>
      <c r="P166" s="12" t="s">
        <v>978</v>
      </c>
      <c r="Q166" s="12" t="s">
        <v>974</v>
      </c>
      <c r="R166" s="12" t="s">
        <v>978</v>
      </c>
      <c r="S166" s="14">
        <v>16.16</v>
      </c>
    </row>
    <row r="167" ht="18" customHeight="1" spans="1:19">
      <c r="A167" s="4">
        <f>160-1</f>
        <v>159</v>
      </c>
      <c r="B167" s="5" t="s">
        <v>979</v>
      </c>
      <c r="C167" s="5" t="s">
        <v>980</v>
      </c>
      <c r="D167" s="6">
        <f t="shared" si="4"/>
        <v>16.16</v>
      </c>
      <c r="G167" s="6">
        <v>16.16</v>
      </c>
      <c r="I167" s="9">
        <v>92.7918</v>
      </c>
      <c r="J167" s="6">
        <f t="shared" si="5"/>
        <v>1499.52</v>
      </c>
      <c r="K167" s="10">
        <v>1499.52</v>
      </c>
      <c r="L167" s="11">
        <v>16.16</v>
      </c>
      <c r="M167" s="12" t="s">
        <v>981</v>
      </c>
      <c r="N167" s="12" t="s">
        <v>982</v>
      </c>
      <c r="O167" s="12" t="s">
        <v>983</v>
      </c>
      <c r="P167" s="12" t="s">
        <v>984</v>
      </c>
      <c r="Q167" s="12" t="s">
        <v>980</v>
      </c>
      <c r="R167" s="12" t="s">
        <v>984</v>
      </c>
      <c r="S167" s="14">
        <v>16.16</v>
      </c>
    </row>
    <row r="168" ht="18" customHeight="1" spans="1:19">
      <c r="A168" s="4">
        <f>161-1</f>
        <v>160</v>
      </c>
      <c r="B168" s="5" t="s">
        <v>985</v>
      </c>
      <c r="C168" s="5" t="s">
        <v>986</v>
      </c>
      <c r="D168" s="6">
        <f t="shared" si="4"/>
        <v>16.16</v>
      </c>
      <c r="G168" s="6">
        <v>16.16</v>
      </c>
      <c r="I168" s="9">
        <v>92.7918</v>
      </c>
      <c r="J168" s="6">
        <f t="shared" si="5"/>
        <v>1499.52</v>
      </c>
      <c r="K168" s="10">
        <v>1499.52</v>
      </c>
      <c r="L168" s="11">
        <v>16.16</v>
      </c>
      <c r="M168" s="12" t="s">
        <v>987</v>
      </c>
      <c r="N168" s="12" t="s">
        <v>988</v>
      </c>
      <c r="O168" s="12" t="s">
        <v>989</v>
      </c>
      <c r="P168" s="12" t="s">
        <v>990</v>
      </c>
      <c r="Q168" s="12" t="s">
        <v>986</v>
      </c>
      <c r="R168" s="12" t="s">
        <v>990</v>
      </c>
      <c r="S168" s="14">
        <v>16.16</v>
      </c>
    </row>
    <row r="169" ht="18" customHeight="1" spans="1:19">
      <c r="A169" s="4">
        <f>162-1</f>
        <v>161</v>
      </c>
      <c r="B169" s="5" t="s">
        <v>991</v>
      </c>
      <c r="C169" s="5" t="s">
        <v>992</v>
      </c>
      <c r="D169" s="6">
        <f t="shared" si="4"/>
        <v>20.2</v>
      </c>
      <c r="G169" s="6">
        <v>20.2</v>
      </c>
      <c r="I169" s="9">
        <v>92.7918</v>
      </c>
      <c r="J169" s="6">
        <f t="shared" si="5"/>
        <v>1874.39</v>
      </c>
      <c r="K169" s="10">
        <v>1874.39</v>
      </c>
      <c r="L169" s="11">
        <v>20.2</v>
      </c>
      <c r="M169" s="12" t="s">
        <v>993</v>
      </c>
      <c r="N169" s="12" t="s">
        <v>994</v>
      </c>
      <c r="O169" s="12" t="s">
        <v>995</v>
      </c>
      <c r="P169" s="12" t="s">
        <v>996</v>
      </c>
      <c r="Q169" s="12" t="s">
        <v>992</v>
      </c>
      <c r="R169" s="12" t="s">
        <v>996</v>
      </c>
      <c r="S169" s="14">
        <v>20.2</v>
      </c>
    </row>
    <row r="170" ht="18" customHeight="1" spans="1:19">
      <c r="A170" s="4">
        <f>163-1</f>
        <v>162</v>
      </c>
      <c r="B170" s="5" t="s">
        <v>997</v>
      </c>
      <c r="C170" s="5" t="s">
        <v>998</v>
      </c>
      <c r="D170" s="6">
        <f t="shared" si="4"/>
        <v>20.2</v>
      </c>
      <c r="G170" s="6">
        <v>20.2</v>
      </c>
      <c r="I170" s="9">
        <v>92.7918</v>
      </c>
      <c r="J170" s="6">
        <f t="shared" si="5"/>
        <v>1874.39</v>
      </c>
      <c r="K170" s="10">
        <v>1874.39</v>
      </c>
      <c r="L170" s="11">
        <v>20.2</v>
      </c>
      <c r="M170" s="12" t="s">
        <v>999</v>
      </c>
      <c r="N170" s="12" t="s">
        <v>1000</v>
      </c>
      <c r="O170" s="12" t="s">
        <v>1001</v>
      </c>
      <c r="P170" s="12" t="s">
        <v>1002</v>
      </c>
      <c r="Q170" s="12" t="s">
        <v>998</v>
      </c>
      <c r="R170" s="12" t="s">
        <v>1002</v>
      </c>
      <c r="S170" s="14">
        <v>20.2</v>
      </c>
    </row>
    <row r="171" ht="18" customHeight="1" spans="1:19">
      <c r="A171" s="4">
        <f>164-1</f>
        <v>163</v>
      </c>
      <c r="B171" s="5" t="s">
        <v>1003</v>
      </c>
      <c r="C171" s="5" t="s">
        <v>1004</v>
      </c>
      <c r="D171" s="6">
        <f t="shared" si="4"/>
        <v>12.12</v>
      </c>
      <c r="G171" s="6">
        <v>12.12</v>
      </c>
      <c r="I171" s="9">
        <v>92.7918</v>
      </c>
      <c r="J171" s="6">
        <f t="shared" si="5"/>
        <v>1124.64</v>
      </c>
      <c r="K171" s="10">
        <v>1124.64</v>
      </c>
      <c r="L171" s="11">
        <v>12.12</v>
      </c>
      <c r="M171" s="12" t="s">
        <v>1005</v>
      </c>
      <c r="N171" s="12" t="s">
        <v>1006</v>
      </c>
      <c r="O171" s="12" t="s">
        <v>1007</v>
      </c>
      <c r="P171" s="12" t="s">
        <v>1008</v>
      </c>
      <c r="Q171" s="12" t="s">
        <v>1004</v>
      </c>
      <c r="R171" s="12" t="s">
        <v>1008</v>
      </c>
      <c r="S171" s="14">
        <v>12.12</v>
      </c>
    </row>
    <row r="172" ht="18" customHeight="1" spans="1:19">
      <c r="A172" s="4">
        <f>165-1</f>
        <v>164</v>
      </c>
      <c r="B172" s="5" t="s">
        <v>1009</v>
      </c>
      <c r="C172" s="5" t="s">
        <v>1010</v>
      </c>
      <c r="D172" s="6">
        <f t="shared" si="4"/>
        <v>16.16</v>
      </c>
      <c r="G172" s="6">
        <v>16.16</v>
      </c>
      <c r="I172" s="9">
        <v>92.7918</v>
      </c>
      <c r="J172" s="6">
        <f t="shared" si="5"/>
        <v>1499.52</v>
      </c>
      <c r="K172" s="10">
        <v>1499.52</v>
      </c>
      <c r="L172" s="11">
        <v>16.16</v>
      </c>
      <c r="M172" s="12" t="s">
        <v>1011</v>
      </c>
      <c r="N172" s="12" t="s">
        <v>1012</v>
      </c>
      <c r="O172" s="12" t="s">
        <v>1013</v>
      </c>
      <c r="P172" s="12" t="s">
        <v>1014</v>
      </c>
      <c r="Q172" s="12" t="s">
        <v>1010</v>
      </c>
      <c r="R172" s="12" t="s">
        <v>1014</v>
      </c>
      <c r="S172" s="14">
        <v>16.16</v>
      </c>
    </row>
    <row r="173" ht="18" customHeight="1" spans="1:19">
      <c r="A173" s="4">
        <f>166-1</f>
        <v>165</v>
      </c>
      <c r="B173" s="5" t="s">
        <v>1015</v>
      </c>
      <c r="C173" s="5" t="s">
        <v>1016</v>
      </c>
      <c r="D173" s="6">
        <f t="shared" si="4"/>
        <v>24.24</v>
      </c>
      <c r="G173" s="6">
        <v>24.24</v>
      </c>
      <c r="I173" s="9">
        <v>92.7918</v>
      </c>
      <c r="J173" s="6">
        <f t="shared" si="5"/>
        <v>2249.27</v>
      </c>
      <c r="K173" s="10">
        <v>2249.27</v>
      </c>
      <c r="L173" s="11">
        <v>24.24</v>
      </c>
      <c r="M173" s="12" t="s">
        <v>1017</v>
      </c>
      <c r="N173" s="12" t="s">
        <v>1018</v>
      </c>
      <c r="O173" s="12" t="s">
        <v>1019</v>
      </c>
      <c r="P173" s="12" t="s">
        <v>1020</v>
      </c>
      <c r="Q173" s="12" t="s">
        <v>1016</v>
      </c>
      <c r="R173" s="12" t="s">
        <v>1020</v>
      </c>
      <c r="S173" s="14">
        <v>24.24</v>
      </c>
    </row>
    <row r="174" ht="18" customHeight="1" spans="1:19">
      <c r="A174" s="4">
        <f>167-1</f>
        <v>166</v>
      </c>
      <c r="B174" s="5" t="s">
        <v>1021</v>
      </c>
      <c r="C174" s="5" t="s">
        <v>1022</v>
      </c>
      <c r="D174" s="6">
        <f t="shared" si="4"/>
        <v>16.16</v>
      </c>
      <c r="G174" s="6">
        <v>16.16</v>
      </c>
      <c r="I174" s="9">
        <v>92.7918</v>
      </c>
      <c r="J174" s="6">
        <f t="shared" si="5"/>
        <v>1499.52</v>
      </c>
      <c r="K174" s="10">
        <v>1499.52</v>
      </c>
      <c r="L174" s="11">
        <v>16.16</v>
      </c>
      <c r="M174" s="12" t="s">
        <v>1023</v>
      </c>
      <c r="N174" s="12" t="s">
        <v>1024</v>
      </c>
      <c r="O174" s="12" t="s">
        <v>1025</v>
      </c>
      <c r="P174" s="12" t="s">
        <v>1026</v>
      </c>
      <c r="Q174" s="12" t="s">
        <v>1022</v>
      </c>
      <c r="R174" s="12" t="s">
        <v>1026</v>
      </c>
      <c r="S174" s="14">
        <v>16.16</v>
      </c>
    </row>
    <row r="175" ht="18" customHeight="1" spans="1:19">
      <c r="A175" s="4">
        <f>168-1</f>
        <v>167</v>
      </c>
      <c r="B175" s="5" t="s">
        <v>1027</v>
      </c>
      <c r="C175" s="5" t="s">
        <v>1028</v>
      </c>
      <c r="D175" s="6">
        <f t="shared" si="4"/>
        <v>16.16</v>
      </c>
      <c r="G175" s="6">
        <v>16.16</v>
      </c>
      <c r="I175" s="9">
        <v>92.7918</v>
      </c>
      <c r="J175" s="6">
        <f t="shared" si="5"/>
        <v>1499.52</v>
      </c>
      <c r="K175" s="10">
        <v>1499.52</v>
      </c>
      <c r="L175" s="11">
        <v>16.16</v>
      </c>
      <c r="M175" s="12" t="s">
        <v>1029</v>
      </c>
      <c r="N175" s="12" t="s">
        <v>1030</v>
      </c>
      <c r="O175" s="12" t="s">
        <v>1031</v>
      </c>
      <c r="P175" s="12" t="s">
        <v>1032</v>
      </c>
      <c r="Q175" s="12" t="s">
        <v>1028</v>
      </c>
      <c r="R175" s="12" t="s">
        <v>1032</v>
      </c>
      <c r="S175" s="14">
        <v>16.16</v>
      </c>
    </row>
    <row r="176" ht="18" customHeight="1" spans="1:19">
      <c r="A176" s="4">
        <f>169-1</f>
        <v>168</v>
      </c>
      <c r="B176" s="5" t="s">
        <v>1033</v>
      </c>
      <c r="C176" s="5" t="s">
        <v>1034</v>
      </c>
      <c r="D176" s="6">
        <f t="shared" si="4"/>
        <v>20.2</v>
      </c>
      <c r="G176" s="6">
        <v>20.2</v>
      </c>
      <c r="I176" s="9">
        <v>92.7918</v>
      </c>
      <c r="J176" s="6">
        <f t="shared" si="5"/>
        <v>1874.39</v>
      </c>
      <c r="K176" s="10">
        <v>1874.39</v>
      </c>
      <c r="L176" s="11">
        <v>20.2</v>
      </c>
      <c r="M176" s="12" t="s">
        <v>1035</v>
      </c>
      <c r="N176" s="12" t="s">
        <v>1036</v>
      </c>
      <c r="O176" s="12" t="s">
        <v>1037</v>
      </c>
      <c r="P176" s="12" t="s">
        <v>1038</v>
      </c>
      <c r="Q176" s="12" t="s">
        <v>1034</v>
      </c>
      <c r="R176" s="12" t="s">
        <v>1038</v>
      </c>
      <c r="S176" s="14">
        <v>20.2</v>
      </c>
    </row>
    <row r="177" ht="18" customHeight="1" spans="1:19">
      <c r="A177" s="4">
        <f>170-1</f>
        <v>169</v>
      </c>
      <c r="B177" s="5" t="s">
        <v>1039</v>
      </c>
      <c r="C177" s="5" t="s">
        <v>1040</v>
      </c>
      <c r="D177" s="6">
        <f t="shared" si="4"/>
        <v>4.04</v>
      </c>
      <c r="G177" s="6">
        <v>4.04</v>
      </c>
      <c r="I177" s="9">
        <v>92.7918</v>
      </c>
      <c r="J177" s="6">
        <f t="shared" si="5"/>
        <v>374.88</v>
      </c>
      <c r="K177" s="10">
        <v>374.88</v>
      </c>
      <c r="L177" s="11">
        <v>4.04</v>
      </c>
      <c r="M177" s="12" t="s">
        <v>1041</v>
      </c>
      <c r="N177" s="12" t="s">
        <v>1042</v>
      </c>
      <c r="O177" s="12" t="s">
        <v>1043</v>
      </c>
      <c r="P177" s="12" t="s">
        <v>1044</v>
      </c>
      <c r="Q177" s="12" t="s">
        <v>1040</v>
      </c>
      <c r="R177" s="12" t="s">
        <v>1044</v>
      </c>
      <c r="S177" s="14">
        <v>4.04</v>
      </c>
    </row>
    <row r="178" ht="18" customHeight="1" spans="1:19">
      <c r="A178" s="4">
        <f>171-1</f>
        <v>170</v>
      </c>
      <c r="B178" s="5" t="s">
        <v>1045</v>
      </c>
      <c r="C178" s="5" t="s">
        <v>1046</v>
      </c>
      <c r="D178" s="6">
        <f t="shared" si="4"/>
        <v>16.16</v>
      </c>
      <c r="G178" s="6">
        <v>16.16</v>
      </c>
      <c r="I178" s="9">
        <v>92.7918</v>
      </c>
      <c r="J178" s="6">
        <f t="shared" si="5"/>
        <v>1499.52</v>
      </c>
      <c r="K178" s="10">
        <v>1499.52</v>
      </c>
      <c r="L178" s="11">
        <v>16.16</v>
      </c>
      <c r="M178" s="12" t="s">
        <v>1047</v>
      </c>
      <c r="N178" s="12" t="s">
        <v>1048</v>
      </c>
      <c r="O178" s="12" t="s">
        <v>1049</v>
      </c>
      <c r="P178" s="12" t="s">
        <v>1050</v>
      </c>
      <c r="Q178" s="12" t="s">
        <v>1046</v>
      </c>
      <c r="R178" s="12" t="s">
        <v>1050</v>
      </c>
      <c r="S178" s="14">
        <v>16.16</v>
      </c>
    </row>
    <row r="179" ht="18" customHeight="1" spans="1:19">
      <c r="A179" s="4">
        <f>172-1</f>
        <v>171</v>
      </c>
      <c r="B179" s="5" t="s">
        <v>1051</v>
      </c>
      <c r="C179" s="5" t="s">
        <v>1052</v>
      </c>
      <c r="D179" s="6">
        <f t="shared" si="4"/>
        <v>4.04</v>
      </c>
      <c r="G179" s="6">
        <v>4.04</v>
      </c>
      <c r="I179" s="9">
        <v>92.7918</v>
      </c>
      <c r="J179" s="6">
        <f t="shared" si="5"/>
        <v>374.88</v>
      </c>
      <c r="K179" s="10">
        <v>374.88</v>
      </c>
      <c r="L179" s="11">
        <v>4.04</v>
      </c>
      <c r="M179" s="12" t="s">
        <v>1053</v>
      </c>
      <c r="N179" s="12" t="s">
        <v>1054</v>
      </c>
      <c r="O179" s="12" t="s">
        <v>1055</v>
      </c>
      <c r="P179" s="12" t="s">
        <v>1056</v>
      </c>
      <c r="Q179" s="12" t="s">
        <v>1052</v>
      </c>
      <c r="R179" s="12" t="s">
        <v>1056</v>
      </c>
      <c r="S179" s="14">
        <v>4.04</v>
      </c>
    </row>
    <row r="180" ht="18" customHeight="1" spans="1:19">
      <c r="A180" s="4">
        <f>173-1</f>
        <v>172</v>
      </c>
      <c r="B180" s="5" t="s">
        <v>1057</v>
      </c>
      <c r="C180" s="5" t="s">
        <v>1058</v>
      </c>
      <c r="D180" s="6">
        <f t="shared" si="4"/>
        <v>12.12</v>
      </c>
      <c r="G180" s="6">
        <v>12.12</v>
      </c>
      <c r="I180" s="9">
        <v>92.7918</v>
      </c>
      <c r="J180" s="6">
        <f t="shared" si="5"/>
        <v>1124.64</v>
      </c>
      <c r="K180" s="10">
        <v>1124.64</v>
      </c>
      <c r="L180" s="11">
        <v>12.12</v>
      </c>
      <c r="M180" s="12" t="s">
        <v>1059</v>
      </c>
      <c r="N180" s="12" t="s">
        <v>1060</v>
      </c>
      <c r="O180" s="12" t="s">
        <v>1061</v>
      </c>
      <c r="P180" s="12" t="s">
        <v>1062</v>
      </c>
      <c r="Q180" s="12" t="s">
        <v>1058</v>
      </c>
      <c r="R180" s="12" t="s">
        <v>1062</v>
      </c>
      <c r="S180" s="14">
        <v>12.12</v>
      </c>
    </row>
    <row r="181" ht="18" customHeight="1" spans="1:19">
      <c r="A181" s="4">
        <f>174-1</f>
        <v>173</v>
      </c>
      <c r="B181" s="5" t="s">
        <v>1063</v>
      </c>
      <c r="C181" s="5" t="s">
        <v>1064</v>
      </c>
      <c r="D181" s="6">
        <f t="shared" si="4"/>
        <v>12.12</v>
      </c>
      <c r="G181" s="6">
        <v>12.12</v>
      </c>
      <c r="I181" s="9">
        <v>92.7918</v>
      </c>
      <c r="J181" s="6">
        <f t="shared" si="5"/>
        <v>1124.64</v>
      </c>
      <c r="K181" s="10">
        <v>1124.64</v>
      </c>
      <c r="L181" s="11">
        <v>12.12</v>
      </c>
      <c r="M181" s="12" t="s">
        <v>1065</v>
      </c>
      <c r="N181" s="12" t="s">
        <v>1066</v>
      </c>
      <c r="O181" s="12" t="s">
        <v>1067</v>
      </c>
      <c r="P181" s="12" t="s">
        <v>1068</v>
      </c>
      <c r="Q181" s="12" t="s">
        <v>1064</v>
      </c>
      <c r="R181" s="12" t="s">
        <v>1068</v>
      </c>
      <c r="S181" s="14">
        <v>12.12</v>
      </c>
    </row>
    <row r="182" ht="18" customHeight="1" spans="1:19">
      <c r="A182" s="4">
        <f>175-1</f>
        <v>174</v>
      </c>
      <c r="B182" s="5" t="s">
        <v>1069</v>
      </c>
      <c r="C182" s="5" t="s">
        <v>1070</v>
      </c>
      <c r="D182" s="6">
        <f t="shared" si="4"/>
        <v>4.04</v>
      </c>
      <c r="G182" s="6">
        <v>4.04</v>
      </c>
      <c r="I182" s="9">
        <v>92.7918</v>
      </c>
      <c r="J182" s="6">
        <f t="shared" si="5"/>
        <v>374.88</v>
      </c>
      <c r="K182" s="10">
        <v>374.88</v>
      </c>
      <c r="L182" s="11">
        <v>4.04</v>
      </c>
      <c r="M182" s="12" t="s">
        <v>1071</v>
      </c>
      <c r="N182" s="12" t="s">
        <v>1072</v>
      </c>
      <c r="O182" s="12" t="s">
        <v>1073</v>
      </c>
      <c r="P182" s="12" t="s">
        <v>1074</v>
      </c>
      <c r="Q182" s="12" t="s">
        <v>1070</v>
      </c>
      <c r="R182" s="12" t="s">
        <v>1074</v>
      </c>
      <c r="S182" s="14">
        <v>4.04</v>
      </c>
    </row>
    <row r="183" ht="18" customHeight="1" spans="1:19">
      <c r="A183" s="4">
        <f>176-1</f>
        <v>175</v>
      </c>
      <c r="B183" s="5" t="s">
        <v>1075</v>
      </c>
      <c r="C183" s="5" t="s">
        <v>1076</v>
      </c>
      <c r="D183" s="6">
        <f t="shared" si="4"/>
        <v>24.24</v>
      </c>
      <c r="G183" s="6">
        <v>24.24</v>
      </c>
      <c r="I183" s="9">
        <v>92.7918</v>
      </c>
      <c r="J183" s="6">
        <f t="shared" si="5"/>
        <v>2249.27</v>
      </c>
      <c r="K183" s="10">
        <v>2249.27</v>
      </c>
      <c r="L183" s="11">
        <v>24.24</v>
      </c>
      <c r="M183" s="12" t="s">
        <v>1077</v>
      </c>
      <c r="N183" s="12" t="s">
        <v>1078</v>
      </c>
      <c r="O183" s="12" t="s">
        <v>1079</v>
      </c>
      <c r="P183" s="12" t="s">
        <v>1080</v>
      </c>
      <c r="Q183" s="12" t="s">
        <v>1076</v>
      </c>
      <c r="R183" s="12" t="s">
        <v>1080</v>
      </c>
      <c r="S183" s="14">
        <v>24.24</v>
      </c>
    </row>
    <row r="184" ht="18" customHeight="1" spans="1:19">
      <c r="A184" s="4">
        <f>177-1</f>
        <v>176</v>
      </c>
      <c r="B184" s="5" t="s">
        <v>1081</v>
      </c>
      <c r="C184" s="5" t="s">
        <v>1082</v>
      </c>
      <c r="D184" s="6">
        <f t="shared" si="4"/>
        <v>16.16</v>
      </c>
      <c r="G184" s="6">
        <v>16.16</v>
      </c>
      <c r="I184" s="9">
        <v>92.7918</v>
      </c>
      <c r="J184" s="6">
        <f t="shared" si="5"/>
        <v>1499.52</v>
      </c>
      <c r="K184" s="10">
        <v>1499.52</v>
      </c>
      <c r="L184" s="11">
        <v>16.16</v>
      </c>
      <c r="M184" s="12" t="s">
        <v>1083</v>
      </c>
      <c r="N184" s="12" t="s">
        <v>1084</v>
      </c>
      <c r="O184" s="12" t="s">
        <v>1085</v>
      </c>
      <c r="P184" s="12" t="s">
        <v>1086</v>
      </c>
      <c r="Q184" s="12" t="s">
        <v>1082</v>
      </c>
      <c r="R184" s="12" t="s">
        <v>1086</v>
      </c>
      <c r="S184" s="14">
        <v>16.16</v>
      </c>
    </row>
    <row r="185" ht="18" customHeight="1" spans="1:19">
      <c r="A185" s="4">
        <f>178-1</f>
        <v>177</v>
      </c>
      <c r="B185" s="5" t="s">
        <v>1087</v>
      </c>
      <c r="C185" s="5" t="s">
        <v>1088</v>
      </c>
      <c r="D185" s="6">
        <f t="shared" si="4"/>
        <v>16.16</v>
      </c>
      <c r="G185" s="6">
        <v>16.16</v>
      </c>
      <c r="I185" s="9">
        <v>92.7918</v>
      </c>
      <c r="J185" s="6">
        <f t="shared" si="5"/>
        <v>1499.52</v>
      </c>
      <c r="K185" s="10">
        <v>1499.52</v>
      </c>
      <c r="L185" s="11">
        <v>16.16</v>
      </c>
      <c r="M185" s="12" t="s">
        <v>1089</v>
      </c>
      <c r="N185" s="12" t="s">
        <v>1090</v>
      </c>
      <c r="O185" s="12" t="s">
        <v>1091</v>
      </c>
      <c r="P185" s="12" t="s">
        <v>1092</v>
      </c>
      <c r="Q185" s="12" t="s">
        <v>1088</v>
      </c>
      <c r="R185" s="12" t="s">
        <v>1092</v>
      </c>
      <c r="S185" s="14">
        <v>16.16</v>
      </c>
    </row>
    <row r="186" ht="18" customHeight="1" spans="1:19">
      <c r="A186" s="4">
        <f>179-1</f>
        <v>178</v>
      </c>
      <c r="B186" s="5" t="s">
        <v>1093</v>
      </c>
      <c r="C186" s="5" t="s">
        <v>1094</v>
      </c>
      <c r="D186" s="6">
        <f t="shared" si="4"/>
        <v>20.2</v>
      </c>
      <c r="G186" s="6">
        <v>20.2</v>
      </c>
      <c r="I186" s="9">
        <v>92.7918</v>
      </c>
      <c r="J186" s="6">
        <f t="shared" si="5"/>
        <v>1874.39</v>
      </c>
      <c r="K186" s="10">
        <v>1874.39</v>
      </c>
      <c r="L186" s="11">
        <v>20.2</v>
      </c>
      <c r="M186" s="12" t="s">
        <v>1095</v>
      </c>
      <c r="N186" s="12" t="s">
        <v>1096</v>
      </c>
      <c r="O186" s="12" t="s">
        <v>1097</v>
      </c>
      <c r="P186" s="12" t="s">
        <v>1098</v>
      </c>
      <c r="Q186" s="12" t="s">
        <v>1094</v>
      </c>
      <c r="R186" s="12" t="s">
        <v>1098</v>
      </c>
      <c r="S186" s="14">
        <v>20.2</v>
      </c>
    </row>
    <row r="187" ht="18" customHeight="1" spans="1:19">
      <c r="A187" s="4">
        <f>180-1</f>
        <v>179</v>
      </c>
      <c r="B187" s="5" t="s">
        <v>1099</v>
      </c>
      <c r="C187" s="5" t="s">
        <v>1100</v>
      </c>
      <c r="D187" s="6">
        <f t="shared" si="4"/>
        <v>12.12</v>
      </c>
      <c r="G187" s="6">
        <v>12.12</v>
      </c>
      <c r="I187" s="9">
        <v>92.7918</v>
      </c>
      <c r="J187" s="6">
        <f t="shared" si="5"/>
        <v>1124.64</v>
      </c>
      <c r="K187" s="10">
        <v>1124.64</v>
      </c>
      <c r="L187" s="11">
        <v>12.12</v>
      </c>
      <c r="M187" s="12" t="s">
        <v>1101</v>
      </c>
      <c r="N187" s="12" t="s">
        <v>1102</v>
      </c>
      <c r="O187" s="12" t="s">
        <v>1103</v>
      </c>
      <c r="P187" s="12" t="s">
        <v>1104</v>
      </c>
      <c r="Q187" s="12" t="s">
        <v>1100</v>
      </c>
      <c r="R187" s="12" t="s">
        <v>1104</v>
      </c>
      <c r="S187" s="14">
        <v>12.12</v>
      </c>
    </row>
    <row r="188" ht="18" customHeight="1" spans="1:19">
      <c r="A188" s="4">
        <f>181-1</f>
        <v>180</v>
      </c>
      <c r="B188" s="5" t="s">
        <v>1105</v>
      </c>
      <c r="C188" s="5" t="s">
        <v>1106</v>
      </c>
      <c r="D188" s="6">
        <f t="shared" si="4"/>
        <v>24.24</v>
      </c>
      <c r="G188" s="6">
        <v>24.24</v>
      </c>
      <c r="I188" s="9">
        <v>92.7918</v>
      </c>
      <c r="J188" s="6">
        <f t="shared" si="5"/>
        <v>2249.27</v>
      </c>
      <c r="K188" s="10">
        <v>2249.27</v>
      </c>
      <c r="L188" s="11">
        <v>24.24</v>
      </c>
      <c r="M188" s="12" t="s">
        <v>1107</v>
      </c>
      <c r="N188" s="12" t="s">
        <v>1108</v>
      </c>
      <c r="O188" s="12" t="s">
        <v>1109</v>
      </c>
      <c r="P188" s="12" t="s">
        <v>1110</v>
      </c>
      <c r="Q188" s="12" t="s">
        <v>1106</v>
      </c>
      <c r="R188" s="12" t="s">
        <v>1110</v>
      </c>
      <c r="S188" s="14">
        <v>24.24</v>
      </c>
    </row>
    <row r="189" ht="18" customHeight="1" spans="1:19">
      <c r="A189" s="4">
        <f>182-1</f>
        <v>181</v>
      </c>
      <c r="B189" s="5" t="s">
        <v>1111</v>
      </c>
      <c r="C189" s="5" t="s">
        <v>1112</v>
      </c>
      <c r="D189" s="6">
        <f t="shared" si="4"/>
        <v>16.16</v>
      </c>
      <c r="G189" s="6">
        <v>16.16</v>
      </c>
      <c r="I189" s="9">
        <v>92.7918</v>
      </c>
      <c r="J189" s="6">
        <f t="shared" si="5"/>
        <v>1499.52</v>
      </c>
      <c r="K189" s="10">
        <v>1499.52</v>
      </c>
      <c r="L189" s="11">
        <v>16.16</v>
      </c>
      <c r="M189" s="12" t="s">
        <v>1113</v>
      </c>
      <c r="N189" s="12" t="s">
        <v>1114</v>
      </c>
      <c r="O189" s="12" t="s">
        <v>1115</v>
      </c>
      <c r="P189" s="12" t="s">
        <v>1116</v>
      </c>
      <c r="Q189" s="12" t="s">
        <v>1112</v>
      </c>
      <c r="R189" s="12" t="s">
        <v>1116</v>
      </c>
      <c r="S189" s="14">
        <v>16.16</v>
      </c>
    </row>
    <row r="190" ht="18" customHeight="1" spans="1:19">
      <c r="A190" s="4">
        <f>183-1</f>
        <v>182</v>
      </c>
      <c r="B190" s="5" t="s">
        <v>1117</v>
      </c>
      <c r="C190" s="5" t="s">
        <v>1118</v>
      </c>
      <c r="D190" s="6">
        <f t="shared" si="4"/>
        <v>16.16</v>
      </c>
      <c r="G190" s="6">
        <v>16.16</v>
      </c>
      <c r="I190" s="9">
        <v>92.7918</v>
      </c>
      <c r="J190" s="6">
        <f t="shared" si="5"/>
        <v>1499.52</v>
      </c>
      <c r="K190" s="10">
        <v>1499.52</v>
      </c>
      <c r="L190" s="11">
        <v>16.16</v>
      </c>
      <c r="M190" s="12" t="s">
        <v>1119</v>
      </c>
      <c r="N190" s="12" t="s">
        <v>1120</v>
      </c>
      <c r="O190" s="12" t="s">
        <v>1121</v>
      </c>
      <c r="P190" s="12" t="s">
        <v>1122</v>
      </c>
      <c r="Q190" s="12" t="s">
        <v>1118</v>
      </c>
      <c r="R190" s="12" t="s">
        <v>1122</v>
      </c>
      <c r="S190" s="14">
        <v>16.16</v>
      </c>
    </row>
    <row r="191" ht="18" customHeight="1" spans="1:19">
      <c r="A191" s="4">
        <f>184-1</f>
        <v>183</v>
      </c>
      <c r="B191" s="5" t="s">
        <v>1123</v>
      </c>
      <c r="C191" s="5" t="s">
        <v>1124</v>
      </c>
      <c r="D191" s="6">
        <f t="shared" si="4"/>
        <v>16.16</v>
      </c>
      <c r="G191" s="6">
        <v>16.16</v>
      </c>
      <c r="I191" s="9">
        <v>92.7918</v>
      </c>
      <c r="J191" s="6">
        <f t="shared" si="5"/>
        <v>1499.52</v>
      </c>
      <c r="K191" s="10">
        <v>1499.52</v>
      </c>
      <c r="L191" s="11">
        <v>16.16</v>
      </c>
      <c r="M191" s="12" t="s">
        <v>1125</v>
      </c>
      <c r="N191" s="12" t="s">
        <v>1126</v>
      </c>
      <c r="O191" s="12" t="s">
        <v>1127</v>
      </c>
      <c r="P191" s="12" t="s">
        <v>1128</v>
      </c>
      <c r="Q191" s="12" t="s">
        <v>1124</v>
      </c>
      <c r="R191" s="12" t="s">
        <v>1128</v>
      </c>
      <c r="S191" s="14">
        <v>16.16</v>
      </c>
    </row>
    <row r="192" ht="18" customHeight="1" spans="1:19">
      <c r="A192" s="4">
        <f>185-1</f>
        <v>184</v>
      </c>
      <c r="B192" s="5" t="s">
        <v>1129</v>
      </c>
      <c r="C192" s="5" t="s">
        <v>1130</v>
      </c>
      <c r="D192" s="6">
        <f t="shared" si="4"/>
        <v>12.12</v>
      </c>
      <c r="G192" s="6">
        <v>12.12</v>
      </c>
      <c r="I192" s="9">
        <v>92.7918</v>
      </c>
      <c r="J192" s="6">
        <f t="shared" si="5"/>
        <v>1124.64</v>
      </c>
      <c r="K192" s="10">
        <v>1124.64</v>
      </c>
      <c r="L192" s="11">
        <v>12.12</v>
      </c>
      <c r="M192" s="12" t="s">
        <v>1131</v>
      </c>
      <c r="N192" s="12" t="s">
        <v>1132</v>
      </c>
      <c r="O192" s="12" t="s">
        <v>1133</v>
      </c>
      <c r="P192" s="12" t="s">
        <v>1134</v>
      </c>
      <c r="Q192" s="12" t="s">
        <v>1130</v>
      </c>
      <c r="R192" s="12" t="s">
        <v>1134</v>
      </c>
      <c r="S192" s="14">
        <v>12.12</v>
      </c>
    </row>
    <row r="193" ht="18" customHeight="1" spans="1:19">
      <c r="A193" s="4">
        <f>186-1</f>
        <v>185</v>
      </c>
      <c r="B193" s="5" t="s">
        <v>1135</v>
      </c>
      <c r="C193" s="5" t="s">
        <v>1136</v>
      </c>
      <c r="D193" s="6">
        <f t="shared" si="4"/>
        <v>12.12</v>
      </c>
      <c r="G193" s="6">
        <v>12.12</v>
      </c>
      <c r="I193" s="9">
        <v>92.7918</v>
      </c>
      <c r="J193" s="6">
        <f t="shared" si="5"/>
        <v>1124.64</v>
      </c>
      <c r="K193" s="10">
        <v>1124.64</v>
      </c>
      <c r="L193" s="11">
        <v>12.12</v>
      </c>
      <c r="M193" s="12" t="s">
        <v>1137</v>
      </c>
      <c r="N193" s="12" t="s">
        <v>1138</v>
      </c>
      <c r="O193" s="12" t="s">
        <v>1139</v>
      </c>
      <c r="P193" s="12" t="s">
        <v>1140</v>
      </c>
      <c r="Q193" s="12" t="s">
        <v>1136</v>
      </c>
      <c r="R193" s="12" t="s">
        <v>1140</v>
      </c>
      <c r="S193" s="14">
        <v>12.12</v>
      </c>
    </row>
    <row r="194" ht="18" customHeight="1" spans="1:19">
      <c r="A194" s="4">
        <f>187-1</f>
        <v>186</v>
      </c>
      <c r="B194" s="5" t="s">
        <v>1141</v>
      </c>
      <c r="C194" s="5" t="s">
        <v>1142</v>
      </c>
      <c r="D194" s="6">
        <f t="shared" si="4"/>
        <v>20.2</v>
      </c>
      <c r="G194" s="6">
        <v>20.2</v>
      </c>
      <c r="I194" s="9">
        <v>92.7918</v>
      </c>
      <c r="J194" s="6">
        <f t="shared" si="5"/>
        <v>1874.39</v>
      </c>
      <c r="K194" s="10">
        <v>1874.39</v>
      </c>
      <c r="L194" s="11">
        <v>20.2</v>
      </c>
      <c r="M194" s="12" t="s">
        <v>1143</v>
      </c>
      <c r="N194" s="12" t="s">
        <v>1144</v>
      </c>
      <c r="O194" s="12" t="s">
        <v>1145</v>
      </c>
      <c r="P194" s="12" t="s">
        <v>1146</v>
      </c>
      <c r="Q194" s="12" t="s">
        <v>1142</v>
      </c>
      <c r="R194" s="12" t="s">
        <v>1146</v>
      </c>
      <c r="S194" s="14">
        <v>20.2</v>
      </c>
    </row>
    <row r="195" ht="18" customHeight="1" spans="1:19">
      <c r="A195" s="4">
        <f>188-1</f>
        <v>187</v>
      </c>
      <c r="B195" s="5" t="s">
        <v>1147</v>
      </c>
      <c r="C195" s="5" t="s">
        <v>1148</v>
      </c>
      <c r="D195" s="6">
        <f t="shared" si="4"/>
        <v>20.2</v>
      </c>
      <c r="G195" s="6">
        <v>20.2</v>
      </c>
      <c r="I195" s="9">
        <v>92.7918</v>
      </c>
      <c r="J195" s="6">
        <f t="shared" si="5"/>
        <v>1874.39</v>
      </c>
      <c r="K195" s="10">
        <v>1874.39</v>
      </c>
      <c r="L195" s="11">
        <v>20.2</v>
      </c>
      <c r="M195" s="12" t="s">
        <v>1149</v>
      </c>
      <c r="N195" s="12" t="s">
        <v>1150</v>
      </c>
      <c r="O195" s="12" t="s">
        <v>1151</v>
      </c>
      <c r="P195" s="12" t="s">
        <v>1152</v>
      </c>
      <c r="Q195" s="12" t="s">
        <v>1153</v>
      </c>
      <c r="R195" s="12" t="s">
        <v>1154</v>
      </c>
      <c r="S195" s="14">
        <v>20.2</v>
      </c>
    </row>
    <row r="196" ht="18" customHeight="1" spans="1:19">
      <c r="A196" s="4">
        <f>189-1</f>
        <v>188</v>
      </c>
      <c r="B196" s="5" t="s">
        <v>1155</v>
      </c>
      <c r="C196" s="5" t="s">
        <v>1156</v>
      </c>
      <c r="D196" s="6">
        <f t="shared" si="4"/>
        <v>16.16</v>
      </c>
      <c r="G196" s="6">
        <v>16.16</v>
      </c>
      <c r="I196" s="9">
        <v>92.7918</v>
      </c>
      <c r="J196" s="6">
        <f t="shared" si="5"/>
        <v>1499.52</v>
      </c>
      <c r="K196" s="10">
        <v>1499.52</v>
      </c>
      <c r="L196" s="11">
        <v>16.16</v>
      </c>
      <c r="M196" s="12" t="s">
        <v>1157</v>
      </c>
      <c r="N196" s="12" t="s">
        <v>1158</v>
      </c>
      <c r="O196" s="12" t="s">
        <v>1159</v>
      </c>
      <c r="P196" s="12" t="s">
        <v>1160</v>
      </c>
      <c r="Q196" s="12" t="s">
        <v>1156</v>
      </c>
      <c r="R196" s="12" t="s">
        <v>1160</v>
      </c>
      <c r="S196" s="14">
        <v>16.16</v>
      </c>
    </row>
    <row r="197" ht="18" customHeight="1" spans="1:19">
      <c r="A197" s="4">
        <f>190-1</f>
        <v>189</v>
      </c>
      <c r="B197" s="5" t="s">
        <v>1161</v>
      </c>
      <c r="C197" s="5" t="s">
        <v>1162</v>
      </c>
      <c r="D197" s="6">
        <f t="shared" si="4"/>
        <v>21.7</v>
      </c>
      <c r="G197" s="6">
        <v>21.7</v>
      </c>
      <c r="I197" s="9">
        <v>92.7918</v>
      </c>
      <c r="J197" s="6">
        <f t="shared" si="5"/>
        <v>2013.58</v>
      </c>
      <c r="K197" s="10">
        <v>2013.58</v>
      </c>
      <c r="L197" s="11">
        <v>21.7</v>
      </c>
      <c r="M197" s="12" t="s">
        <v>1163</v>
      </c>
      <c r="N197" s="12" t="s">
        <v>1164</v>
      </c>
      <c r="O197" s="12" t="s">
        <v>1165</v>
      </c>
      <c r="P197" s="12" t="s">
        <v>1166</v>
      </c>
      <c r="Q197" s="12" t="s">
        <v>1162</v>
      </c>
      <c r="R197" s="12" t="s">
        <v>1166</v>
      </c>
      <c r="S197" s="14">
        <v>21.7</v>
      </c>
    </row>
    <row r="198" ht="18" customHeight="1" spans="1:19">
      <c r="A198" s="4">
        <f>191-1</f>
        <v>190</v>
      </c>
      <c r="B198" s="5" t="s">
        <v>1167</v>
      </c>
      <c r="C198" s="5" t="s">
        <v>1168</v>
      </c>
      <c r="D198" s="6">
        <f t="shared" si="4"/>
        <v>8.08</v>
      </c>
      <c r="G198" s="6">
        <v>8.08</v>
      </c>
      <c r="I198" s="9">
        <v>92.7918</v>
      </c>
      <c r="J198" s="6">
        <f t="shared" si="5"/>
        <v>749.76</v>
      </c>
      <c r="K198" s="10">
        <v>749.76</v>
      </c>
      <c r="L198" s="11">
        <v>8.08</v>
      </c>
      <c r="M198" s="12" t="s">
        <v>1169</v>
      </c>
      <c r="N198" s="12" t="s">
        <v>1170</v>
      </c>
      <c r="O198" s="12" t="s">
        <v>1171</v>
      </c>
      <c r="P198" s="12" t="s">
        <v>1172</v>
      </c>
      <c r="Q198" s="12" t="s">
        <v>1168</v>
      </c>
      <c r="R198" s="12" t="s">
        <v>1172</v>
      </c>
      <c r="S198" s="14">
        <v>8.08</v>
      </c>
    </row>
    <row r="199" ht="18" customHeight="1" spans="1:19">
      <c r="A199" s="4">
        <f>192-1</f>
        <v>191</v>
      </c>
      <c r="B199" s="5" t="s">
        <v>1173</v>
      </c>
      <c r="C199" s="5" t="s">
        <v>1174</v>
      </c>
      <c r="D199" s="6">
        <f t="shared" si="4"/>
        <v>20.2</v>
      </c>
      <c r="G199" s="6">
        <v>20.2</v>
      </c>
      <c r="I199" s="9">
        <v>92.7918</v>
      </c>
      <c r="J199" s="6">
        <f t="shared" si="5"/>
        <v>1874.39</v>
      </c>
      <c r="K199" s="10">
        <v>1874.39</v>
      </c>
      <c r="L199" s="11">
        <v>20.2</v>
      </c>
      <c r="M199" s="12" t="s">
        <v>1175</v>
      </c>
      <c r="N199" s="12" t="s">
        <v>1176</v>
      </c>
      <c r="O199" s="12" t="s">
        <v>1177</v>
      </c>
      <c r="P199" s="12" t="s">
        <v>1178</v>
      </c>
      <c r="Q199" s="12" t="s">
        <v>1174</v>
      </c>
      <c r="R199" s="12" t="s">
        <v>1178</v>
      </c>
      <c r="S199" s="14">
        <v>20.2</v>
      </c>
    </row>
    <row r="200" ht="18" customHeight="1" spans="1:19">
      <c r="A200" s="4">
        <f>193-1</f>
        <v>192</v>
      </c>
      <c r="B200" s="5" t="s">
        <v>1179</v>
      </c>
      <c r="C200" s="5" t="s">
        <v>1180</v>
      </c>
      <c r="D200" s="6">
        <f t="shared" si="4"/>
        <v>24.24</v>
      </c>
      <c r="G200" s="6">
        <v>24.24</v>
      </c>
      <c r="I200" s="9">
        <v>92.7918</v>
      </c>
      <c r="J200" s="6">
        <f t="shared" si="5"/>
        <v>2249.27</v>
      </c>
      <c r="K200" s="10">
        <v>2249.27</v>
      </c>
      <c r="L200" s="11">
        <v>24.24</v>
      </c>
      <c r="M200" s="12" t="s">
        <v>1181</v>
      </c>
      <c r="N200" s="12" t="s">
        <v>1182</v>
      </c>
      <c r="O200" s="12" t="s">
        <v>1183</v>
      </c>
      <c r="P200" s="12" t="s">
        <v>1184</v>
      </c>
      <c r="Q200" s="12" t="s">
        <v>1180</v>
      </c>
      <c r="R200" s="12" t="s">
        <v>1184</v>
      </c>
      <c r="S200" s="14">
        <v>24.24</v>
      </c>
    </row>
    <row r="201" ht="18" customHeight="1" spans="1:19">
      <c r="A201" s="4">
        <f>194-1</f>
        <v>193</v>
      </c>
      <c r="B201" s="5" t="s">
        <v>1185</v>
      </c>
      <c r="C201" s="5" t="s">
        <v>1186</v>
      </c>
      <c r="D201" s="6">
        <f t="shared" ref="D201:D264" si="6">ROUND((ROUND(E201,2)+ROUND(F201,2)+ROUND(G201,2)+ROUND(H201,2)),2)</f>
        <v>20.2</v>
      </c>
      <c r="G201" s="6">
        <v>20.2</v>
      </c>
      <c r="I201" s="9">
        <v>92.7918</v>
      </c>
      <c r="J201" s="6">
        <f t="shared" ref="J201:J264" si="7">ROUND(((ROUND(E201,2)+ROUND(F201,2)+ROUND(G201,2)+ROUND(H201,2))*ROUND(I201,4)),2)</f>
        <v>1874.39</v>
      </c>
      <c r="K201" s="10">
        <v>1874.39</v>
      </c>
      <c r="L201" s="11">
        <v>20.2</v>
      </c>
      <c r="M201" s="12" t="s">
        <v>1187</v>
      </c>
      <c r="N201" s="12" t="s">
        <v>1188</v>
      </c>
      <c r="O201" s="12" t="s">
        <v>1189</v>
      </c>
      <c r="P201" s="12" t="s">
        <v>1190</v>
      </c>
      <c r="Q201" s="12" t="s">
        <v>1186</v>
      </c>
      <c r="R201" s="12" t="s">
        <v>1190</v>
      </c>
      <c r="S201" s="14">
        <v>20.2</v>
      </c>
    </row>
    <row r="202" ht="18" customHeight="1" spans="1:19">
      <c r="A202" s="4">
        <f>195-1</f>
        <v>194</v>
      </c>
      <c r="B202" s="5" t="s">
        <v>1191</v>
      </c>
      <c r="C202" s="5" t="s">
        <v>1192</v>
      </c>
      <c r="D202" s="6">
        <f t="shared" si="6"/>
        <v>16.16</v>
      </c>
      <c r="G202" s="6">
        <v>16.16</v>
      </c>
      <c r="I202" s="9">
        <v>92.7918</v>
      </c>
      <c r="J202" s="6">
        <f t="shared" si="7"/>
        <v>1499.52</v>
      </c>
      <c r="K202" s="10">
        <v>1499.52</v>
      </c>
      <c r="L202" s="11">
        <v>16.16</v>
      </c>
      <c r="M202" s="12" t="s">
        <v>1193</v>
      </c>
      <c r="N202" s="12" t="s">
        <v>1194</v>
      </c>
      <c r="O202" s="12" t="s">
        <v>1195</v>
      </c>
      <c r="P202" s="12" t="s">
        <v>1196</v>
      </c>
      <c r="Q202" s="12" t="s">
        <v>1192</v>
      </c>
      <c r="R202" s="12" t="s">
        <v>1196</v>
      </c>
      <c r="S202" s="14">
        <v>16.16</v>
      </c>
    </row>
    <row r="203" ht="18" customHeight="1" spans="1:19">
      <c r="A203" s="4">
        <f>196-1</f>
        <v>195</v>
      </c>
      <c r="B203" s="5" t="s">
        <v>1197</v>
      </c>
      <c r="C203" s="5" t="s">
        <v>1198</v>
      </c>
      <c r="D203" s="6">
        <f t="shared" si="6"/>
        <v>4.04</v>
      </c>
      <c r="G203" s="6">
        <v>4.04</v>
      </c>
      <c r="I203" s="9">
        <v>92.7918</v>
      </c>
      <c r="J203" s="6">
        <f t="shared" si="7"/>
        <v>374.88</v>
      </c>
      <c r="K203" s="10">
        <v>374.88</v>
      </c>
      <c r="L203" s="11">
        <v>4.04</v>
      </c>
      <c r="M203" s="12" t="s">
        <v>1199</v>
      </c>
      <c r="N203" s="12" t="s">
        <v>1200</v>
      </c>
      <c r="O203" s="12" t="s">
        <v>1201</v>
      </c>
      <c r="P203" s="12" t="s">
        <v>1202</v>
      </c>
      <c r="Q203" s="12" t="s">
        <v>1198</v>
      </c>
      <c r="R203" s="12" t="s">
        <v>1202</v>
      </c>
      <c r="S203" s="14">
        <v>4.04</v>
      </c>
    </row>
    <row r="204" ht="18" customHeight="1" spans="1:19">
      <c r="A204" s="4">
        <f>197-1</f>
        <v>196</v>
      </c>
      <c r="B204" s="5" t="s">
        <v>1203</v>
      </c>
      <c r="C204" s="5" t="s">
        <v>1204</v>
      </c>
      <c r="D204" s="6">
        <f t="shared" si="6"/>
        <v>8.08</v>
      </c>
      <c r="G204" s="6">
        <v>8.08</v>
      </c>
      <c r="I204" s="9">
        <v>92.7918</v>
      </c>
      <c r="J204" s="6">
        <f t="shared" si="7"/>
        <v>749.76</v>
      </c>
      <c r="K204" s="10">
        <v>749.76</v>
      </c>
      <c r="L204" s="11">
        <v>8.08</v>
      </c>
      <c r="M204" s="12" t="s">
        <v>1205</v>
      </c>
      <c r="N204" s="12" t="s">
        <v>1206</v>
      </c>
      <c r="O204" s="12" t="s">
        <v>1207</v>
      </c>
      <c r="P204" s="12" t="s">
        <v>1208</v>
      </c>
      <c r="Q204" s="12" t="s">
        <v>1204</v>
      </c>
      <c r="R204" s="12" t="s">
        <v>1208</v>
      </c>
      <c r="S204" s="14">
        <v>8.08</v>
      </c>
    </row>
    <row r="205" ht="18" customHeight="1" spans="1:19">
      <c r="A205" s="4">
        <f>198-1</f>
        <v>197</v>
      </c>
      <c r="B205" s="5" t="s">
        <v>1209</v>
      </c>
      <c r="C205" s="5" t="s">
        <v>1210</v>
      </c>
      <c r="D205" s="6">
        <f t="shared" si="6"/>
        <v>16.16</v>
      </c>
      <c r="G205" s="6">
        <v>16.16</v>
      </c>
      <c r="I205" s="9">
        <v>92.7918</v>
      </c>
      <c r="J205" s="6">
        <f t="shared" si="7"/>
        <v>1499.52</v>
      </c>
      <c r="K205" s="10">
        <v>1499.52</v>
      </c>
      <c r="L205" s="11">
        <v>16.16</v>
      </c>
      <c r="M205" s="12" t="s">
        <v>1211</v>
      </c>
      <c r="N205" s="12" t="s">
        <v>1212</v>
      </c>
      <c r="O205" s="12" t="s">
        <v>1213</v>
      </c>
      <c r="P205" s="12" t="s">
        <v>1214</v>
      </c>
      <c r="Q205" s="12" t="s">
        <v>1210</v>
      </c>
      <c r="R205" s="12" t="s">
        <v>1214</v>
      </c>
      <c r="S205" s="14">
        <v>16.16</v>
      </c>
    </row>
    <row r="206" ht="18" customHeight="1" spans="1:19">
      <c r="A206" s="4">
        <f>199-1</f>
        <v>198</v>
      </c>
      <c r="B206" s="5" t="s">
        <v>1215</v>
      </c>
      <c r="C206" s="5" t="s">
        <v>1216</v>
      </c>
      <c r="D206" s="6">
        <f t="shared" si="6"/>
        <v>12.12</v>
      </c>
      <c r="G206" s="6">
        <v>12.12</v>
      </c>
      <c r="I206" s="9">
        <v>92.7918</v>
      </c>
      <c r="J206" s="6">
        <f t="shared" si="7"/>
        <v>1124.64</v>
      </c>
      <c r="K206" s="10">
        <v>1124.64</v>
      </c>
      <c r="L206" s="11">
        <v>12.12</v>
      </c>
      <c r="M206" s="12" t="s">
        <v>1217</v>
      </c>
      <c r="N206" s="12" t="s">
        <v>1218</v>
      </c>
      <c r="O206" s="12" t="s">
        <v>1219</v>
      </c>
      <c r="P206" s="12" t="s">
        <v>1220</v>
      </c>
      <c r="Q206" s="12" t="s">
        <v>1216</v>
      </c>
      <c r="R206" s="12" t="s">
        <v>1220</v>
      </c>
      <c r="S206" s="14">
        <v>12.12</v>
      </c>
    </row>
    <row r="207" ht="18" customHeight="1" spans="1:19">
      <c r="A207" s="4">
        <f>200-1</f>
        <v>199</v>
      </c>
      <c r="B207" s="5" t="s">
        <v>1221</v>
      </c>
      <c r="C207" s="5" t="s">
        <v>1222</v>
      </c>
      <c r="D207" s="6">
        <f t="shared" si="6"/>
        <v>12.12</v>
      </c>
      <c r="G207" s="6">
        <v>12.12</v>
      </c>
      <c r="I207" s="9">
        <v>92.7918</v>
      </c>
      <c r="J207" s="6">
        <f t="shared" si="7"/>
        <v>1124.64</v>
      </c>
      <c r="K207" s="10">
        <v>1124.64</v>
      </c>
      <c r="L207" s="11">
        <v>12.12</v>
      </c>
      <c r="M207" s="12" t="s">
        <v>1223</v>
      </c>
      <c r="N207" s="12" t="s">
        <v>1224</v>
      </c>
      <c r="O207" s="12" t="s">
        <v>1225</v>
      </c>
      <c r="P207" s="12" t="s">
        <v>1226</v>
      </c>
      <c r="Q207" s="12" t="s">
        <v>1222</v>
      </c>
      <c r="R207" s="12" t="s">
        <v>1226</v>
      </c>
      <c r="S207" s="14">
        <v>12.12</v>
      </c>
    </row>
    <row r="208" ht="18" customHeight="1" spans="1:19">
      <c r="A208" s="4">
        <f>201-1</f>
        <v>200</v>
      </c>
      <c r="B208" s="5" t="s">
        <v>1227</v>
      </c>
      <c r="C208" s="5" t="s">
        <v>1228</v>
      </c>
      <c r="D208" s="6">
        <f t="shared" si="6"/>
        <v>8.08</v>
      </c>
      <c r="G208" s="6">
        <v>8.08</v>
      </c>
      <c r="I208" s="9">
        <v>92.7918</v>
      </c>
      <c r="J208" s="6">
        <f t="shared" si="7"/>
        <v>749.76</v>
      </c>
      <c r="K208" s="10">
        <v>749.76</v>
      </c>
      <c r="L208" s="11">
        <v>8.08</v>
      </c>
      <c r="M208" s="12" t="s">
        <v>1229</v>
      </c>
      <c r="N208" s="12" t="s">
        <v>1230</v>
      </c>
      <c r="O208" s="12" t="s">
        <v>1231</v>
      </c>
      <c r="P208" s="12" t="s">
        <v>1232</v>
      </c>
      <c r="Q208" s="12" t="s">
        <v>1228</v>
      </c>
      <c r="R208" s="12" t="s">
        <v>1232</v>
      </c>
      <c r="S208" s="14">
        <v>8.08</v>
      </c>
    </row>
    <row r="209" ht="18" customHeight="1" spans="1:19">
      <c r="A209" s="4">
        <f>202-1</f>
        <v>201</v>
      </c>
      <c r="B209" s="5" t="s">
        <v>1233</v>
      </c>
      <c r="C209" s="5" t="s">
        <v>1234</v>
      </c>
      <c r="D209" s="6">
        <f t="shared" si="6"/>
        <v>8.08</v>
      </c>
      <c r="G209" s="6">
        <v>8.08</v>
      </c>
      <c r="I209" s="9">
        <v>92.7918</v>
      </c>
      <c r="J209" s="6">
        <f t="shared" si="7"/>
        <v>749.76</v>
      </c>
      <c r="K209" s="10">
        <v>749.76</v>
      </c>
      <c r="L209" s="11">
        <v>8.08</v>
      </c>
      <c r="M209" s="12" t="s">
        <v>1235</v>
      </c>
      <c r="N209" s="12" t="s">
        <v>1236</v>
      </c>
      <c r="O209" s="12" t="s">
        <v>1237</v>
      </c>
      <c r="P209" s="12" t="s">
        <v>1238</v>
      </c>
      <c r="Q209" s="12" t="s">
        <v>1239</v>
      </c>
      <c r="R209" s="12" t="s">
        <v>1240</v>
      </c>
      <c r="S209" s="14">
        <v>8.08</v>
      </c>
    </row>
    <row r="210" ht="18" customHeight="1" spans="1:19">
      <c r="A210" s="4">
        <f>203-1</f>
        <v>202</v>
      </c>
      <c r="B210" s="5" t="s">
        <v>1241</v>
      </c>
      <c r="C210" s="5" t="s">
        <v>1242</v>
      </c>
      <c r="D210" s="6">
        <f t="shared" si="6"/>
        <v>8.08</v>
      </c>
      <c r="G210" s="6">
        <v>8.08</v>
      </c>
      <c r="I210" s="9">
        <v>92.7918</v>
      </c>
      <c r="J210" s="6">
        <f t="shared" si="7"/>
        <v>749.76</v>
      </c>
      <c r="K210" s="10">
        <v>749.76</v>
      </c>
      <c r="L210" s="11">
        <v>8.08</v>
      </c>
      <c r="M210" s="12" t="s">
        <v>1243</v>
      </c>
      <c r="N210" s="12" t="s">
        <v>1244</v>
      </c>
      <c r="O210" s="12" t="s">
        <v>1245</v>
      </c>
      <c r="P210" s="12" t="s">
        <v>1246</v>
      </c>
      <c r="Q210" s="12" t="s">
        <v>1242</v>
      </c>
      <c r="R210" s="12" t="s">
        <v>1246</v>
      </c>
      <c r="S210" s="14">
        <v>8.08</v>
      </c>
    </row>
    <row r="211" ht="18" customHeight="1" spans="1:19">
      <c r="A211" s="4">
        <f>204-1</f>
        <v>203</v>
      </c>
      <c r="B211" s="5" t="s">
        <v>1247</v>
      </c>
      <c r="C211" s="5" t="s">
        <v>1248</v>
      </c>
      <c r="D211" s="6">
        <f t="shared" si="6"/>
        <v>8.08</v>
      </c>
      <c r="G211" s="6">
        <v>8.08</v>
      </c>
      <c r="I211" s="9">
        <v>92.7918</v>
      </c>
      <c r="J211" s="6">
        <f t="shared" si="7"/>
        <v>749.76</v>
      </c>
      <c r="K211" s="10">
        <v>749.76</v>
      </c>
      <c r="L211" s="11">
        <v>8.08</v>
      </c>
      <c r="M211" s="12" t="s">
        <v>1249</v>
      </c>
      <c r="N211" s="12" t="s">
        <v>1250</v>
      </c>
      <c r="O211" s="12" t="s">
        <v>1251</v>
      </c>
      <c r="P211" s="12" t="s">
        <v>1252</v>
      </c>
      <c r="Q211" s="12" t="s">
        <v>1248</v>
      </c>
      <c r="R211" s="12" t="s">
        <v>1252</v>
      </c>
      <c r="S211" s="14">
        <v>8.08</v>
      </c>
    </row>
    <row r="212" ht="18" customHeight="1" spans="1:19">
      <c r="A212" s="4">
        <f>205-1</f>
        <v>204</v>
      </c>
      <c r="B212" s="5" t="s">
        <v>1253</v>
      </c>
      <c r="C212" s="5" t="s">
        <v>1254</v>
      </c>
      <c r="D212" s="6">
        <f t="shared" si="6"/>
        <v>24.24</v>
      </c>
      <c r="G212" s="6">
        <v>24.24</v>
      </c>
      <c r="I212" s="9">
        <v>92.7918</v>
      </c>
      <c r="J212" s="6">
        <f t="shared" si="7"/>
        <v>2249.27</v>
      </c>
      <c r="K212" s="10">
        <v>2249.27</v>
      </c>
      <c r="L212" s="11">
        <v>24.24</v>
      </c>
      <c r="M212" s="12" t="s">
        <v>1255</v>
      </c>
      <c r="N212" s="12" t="s">
        <v>1256</v>
      </c>
      <c r="O212" s="12" t="s">
        <v>1257</v>
      </c>
      <c r="P212" s="12" t="s">
        <v>1258</v>
      </c>
      <c r="Q212" s="12" t="s">
        <v>1254</v>
      </c>
      <c r="R212" s="12" t="s">
        <v>1258</v>
      </c>
      <c r="S212" s="14">
        <v>24.24</v>
      </c>
    </row>
    <row r="213" ht="18" customHeight="1" spans="1:19">
      <c r="A213" s="4">
        <f>206-1</f>
        <v>205</v>
      </c>
      <c r="B213" s="5" t="s">
        <v>1259</v>
      </c>
      <c r="C213" s="5" t="s">
        <v>1260</v>
      </c>
      <c r="D213" s="6">
        <f t="shared" si="6"/>
        <v>48.48</v>
      </c>
      <c r="G213" s="6">
        <v>48.48</v>
      </c>
      <c r="I213" s="9">
        <v>92.7918</v>
      </c>
      <c r="J213" s="6">
        <f t="shared" si="7"/>
        <v>4498.55</v>
      </c>
      <c r="K213" s="10">
        <v>4498.55</v>
      </c>
      <c r="L213" s="11">
        <v>48.48</v>
      </c>
      <c r="M213" s="12" t="s">
        <v>1261</v>
      </c>
      <c r="N213" s="12" t="s">
        <v>1262</v>
      </c>
      <c r="O213" s="12" t="s">
        <v>1263</v>
      </c>
      <c r="P213" s="12" t="s">
        <v>1264</v>
      </c>
      <c r="Q213" s="12" t="s">
        <v>1260</v>
      </c>
      <c r="R213" s="12" t="s">
        <v>1264</v>
      </c>
      <c r="S213" s="14">
        <v>48.48</v>
      </c>
    </row>
    <row r="214" ht="18" customHeight="1" spans="1:19">
      <c r="A214" s="4">
        <f>207-1</f>
        <v>206</v>
      </c>
      <c r="B214" s="5" t="s">
        <v>1265</v>
      </c>
      <c r="C214" s="5" t="s">
        <v>1266</v>
      </c>
      <c r="D214" s="6">
        <f t="shared" si="6"/>
        <v>16.16</v>
      </c>
      <c r="G214" s="6">
        <v>16.16</v>
      </c>
      <c r="I214" s="9">
        <v>92.7918</v>
      </c>
      <c r="J214" s="6">
        <f t="shared" si="7"/>
        <v>1499.52</v>
      </c>
      <c r="K214" s="10">
        <v>1499.52</v>
      </c>
      <c r="L214" s="11">
        <v>16.16</v>
      </c>
      <c r="M214" s="12" t="s">
        <v>1267</v>
      </c>
      <c r="N214" s="12" t="s">
        <v>1268</v>
      </c>
      <c r="O214" s="12" t="s">
        <v>1269</v>
      </c>
      <c r="P214" s="12" t="s">
        <v>1270</v>
      </c>
      <c r="Q214" s="12" t="s">
        <v>1266</v>
      </c>
      <c r="R214" s="12" t="s">
        <v>1270</v>
      </c>
      <c r="S214" s="14">
        <v>16.16</v>
      </c>
    </row>
    <row r="215" ht="18" customHeight="1" spans="1:19">
      <c r="A215" s="4">
        <f>208-1</f>
        <v>207</v>
      </c>
      <c r="B215" s="5" t="s">
        <v>1271</v>
      </c>
      <c r="C215" s="5" t="s">
        <v>1272</v>
      </c>
      <c r="D215" s="6">
        <f t="shared" si="6"/>
        <v>12.12</v>
      </c>
      <c r="G215" s="6">
        <v>12.12</v>
      </c>
      <c r="I215" s="9">
        <v>92.7918</v>
      </c>
      <c r="J215" s="6">
        <f t="shared" si="7"/>
        <v>1124.64</v>
      </c>
      <c r="K215" s="10">
        <v>1124.64</v>
      </c>
      <c r="L215" s="11">
        <v>12.12</v>
      </c>
      <c r="M215" s="12" t="s">
        <v>1273</v>
      </c>
      <c r="N215" s="12" t="s">
        <v>1274</v>
      </c>
      <c r="O215" s="12" t="s">
        <v>1275</v>
      </c>
      <c r="P215" s="12" t="s">
        <v>1276</v>
      </c>
      <c r="Q215" s="12" t="s">
        <v>1272</v>
      </c>
      <c r="R215" s="12" t="s">
        <v>1276</v>
      </c>
      <c r="S215" s="14">
        <v>12.12</v>
      </c>
    </row>
    <row r="216" ht="18" customHeight="1" spans="1:19">
      <c r="A216" s="4">
        <f>209-1</f>
        <v>208</v>
      </c>
      <c r="B216" s="5" t="s">
        <v>1277</v>
      </c>
      <c r="C216" s="5" t="s">
        <v>1278</v>
      </c>
      <c r="D216" s="6">
        <f t="shared" si="6"/>
        <v>24.24</v>
      </c>
      <c r="G216" s="6">
        <v>24.24</v>
      </c>
      <c r="I216" s="9">
        <v>92.7918</v>
      </c>
      <c r="J216" s="6">
        <f t="shared" si="7"/>
        <v>2249.27</v>
      </c>
      <c r="K216" s="10">
        <v>2249.27</v>
      </c>
      <c r="L216" s="11">
        <v>24.24</v>
      </c>
      <c r="M216" s="12" t="s">
        <v>1279</v>
      </c>
      <c r="N216" s="12" t="s">
        <v>1280</v>
      </c>
      <c r="O216" s="12" t="s">
        <v>1281</v>
      </c>
      <c r="P216" s="12" t="s">
        <v>1282</v>
      </c>
      <c r="Q216" s="12" t="s">
        <v>1278</v>
      </c>
      <c r="R216" s="12" t="s">
        <v>1282</v>
      </c>
      <c r="S216" s="14">
        <v>24.24</v>
      </c>
    </row>
    <row r="217" ht="18" customHeight="1" spans="1:19">
      <c r="A217" s="4">
        <f>210-1</f>
        <v>209</v>
      </c>
      <c r="B217" s="5" t="s">
        <v>1283</v>
      </c>
      <c r="C217" s="5" t="s">
        <v>1284</v>
      </c>
      <c r="D217" s="6">
        <f t="shared" si="6"/>
        <v>20.2</v>
      </c>
      <c r="G217" s="6">
        <v>20.2</v>
      </c>
      <c r="I217" s="9">
        <v>92.7918</v>
      </c>
      <c r="J217" s="6">
        <f t="shared" si="7"/>
        <v>1874.39</v>
      </c>
      <c r="K217" s="10">
        <v>1874.39</v>
      </c>
      <c r="L217" s="11">
        <v>20.2</v>
      </c>
      <c r="M217" s="12" t="s">
        <v>1285</v>
      </c>
      <c r="N217" s="12" t="s">
        <v>1286</v>
      </c>
      <c r="O217" s="12" t="s">
        <v>1287</v>
      </c>
      <c r="P217" s="12" t="s">
        <v>1288</v>
      </c>
      <c r="Q217" s="12" t="s">
        <v>1284</v>
      </c>
      <c r="R217" s="12" t="s">
        <v>1288</v>
      </c>
      <c r="S217" s="14">
        <v>20.2</v>
      </c>
    </row>
    <row r="218" ht="18" customHeight="1" spans="1:19">
      <c r="A218" s="4">
        <f>211-1</f>
        <v>210</v>
      </c>
      <c r="B218" s="5" t="s">
        <v>1289</v>
      </c>
      <c r="C218" s="5" t="s">
        <v>1290</v>
      </c>
      <c r="D218" s="6">
        <f t="shared" si="6"/>
        <v>16.16</v>
      </c>
      <c r="G218" s="6">
        <v>16.16</v>
      </c>
      <c r="I218" s="9">
        <v>92.7918</v>
      </c>
      <c r="J218" s="6">
        <f t="shared" si="7"/>
        <v>1499.52</v>
      </c>
      <c r="K218" s="10">
        <v>1499.52</v>
      </c>
      <c r="L218" s="11">
        <v>16.16</v>
      </c>
      <c r="M218" s="12" t="s">
        <v>1291</v>
      </c>
      <c r="N218" s="12" t="s">
        <v>1292</v>
      </c>
      <c r="O218" s="12" t="s">
        <v>1293</v>
      </c>
      <c r="P218" s="12" t="s">
        <v>1294</v>
      </c>
      <c r="Q218" s="12" t="s">
        <v>1290</v>
      </c>
      <c r="R218" s="12" t="s">
        <v>1294</v>
      </c>
      <c r="S218" s="14">
        <v>16.16</v>
      </c>
    </row>
    <row r="219" ht="18" customHeight="1" spans="1:19">
      <c r="A219" s="4">
        <f>212-1</f>
        <v>211</v>
      </c>
      <c r="B219" s="5" t="s">
        <v>1295</v>
      </c>
      <c r="C219" s="5" t="s">
        <v>1296</v>
      </c>
      <c r="D219" s="6">
        <f t="shared" si="6"/>
        <v>12.12</v>
      </c>
      <c r="G219" s="6">
        <v>12.12</v>
      </c>
      <c r="I219" s="9">
        <v>92.7918</v>
      </c>
      <c r="J219" s="6">
        <f t="shared" si="7"/>
        <v>1124.64</v>
      </c>
      <c r="K219" s="10">
        <v>1124.64</v>
      </c>
      <c r="L219" s="11">
        <v>12.12</v>
      </c>
      <c r="M219" s="12" t="s">
        <v>1297</v>
      </c>
      <c r="N219" s="12" t="s">
        <v>1298</v>
      </c>
      <c r="O219" s="12" t="s">
        <v>1299</v>
      </c>
      <c r="P219" s="12" t="s">
        <v>1300</v>
      </c>
      <c r="Q219" s="12" t="s">
        <v>1296</v>
      </c>
      <c r="R219" s="12" t="s">
        <v>1300</v>
      </c>
      <c r="S219" s="14">
        <v>12.12</v>
      </c>
    </row>
    <row r="220" ht="18" customHeight="1" spans="1:19">
      <c r="A220" s="4">
        <f>213-1</f>
        <v>212</v>
      </c>
      <c r="B220" s="5" t="s">
        <v>1301</v>
      </c>
      <c r="C220" s="5" t="s">
        <v>1302</v>
      </c>
      <c r="D220" s="6">
        <f t="shared" si="6"/>
        <v>12.12</v>
      </c>
      <c r="G220" s="6">
        <v>12.12</v>
      </c>
      <c r="I220" s="9">
        <v>92.7918</v>
      </c>
      <c r="J220" s="6">
        <f t="shared" si="7"/>
        <v>1124.64</v>
      </c>
      <c r="K220" s="10">
        <v>1124.64</v>
      </c>
      <c r="L220" s="11">
        <v>12.12</v>
      </c>
      <c r="M220" s="12" t="s">
        <v>1303</v>
      </c>
      <c r="N220" s="12" t="s">
        <v>1304</v>
      </c>
      <c r="O220" s="12" t="s">
        <v>1305</v>
      </c>
      <c r="P220" s="12" t="s">
        <v>1306</v>
      </c>
      <c r="Q220" s="12" t="s">
        <v>1302</v>
      </c>
      <c r="R220" s="12" t="s">
        <v>1306</v>
      </c>
      <c r="S220" s="14">
        <v>12.12</v>
      </c>
    </row>
    <row r="221" ht="18" customHeight="1" spans="1:19">
      <c r="A221" s="4">
        <f>214-1</f>
        <v>213</v>
      </c>
      <c r="B221" s="5" t="s">
        <v>1307</v>
      </c>
      <c r="C221" s="5" t="s">
        <v>1308</v>
      </c>
      <c r="D221" s="6">
        <f t="shared" si="6"/>
        <v>12.12</v>
      </c>
      <c r="G221" s="6">
        <v>12.12</v>
      </c>
      <c r="I221" s="9">
        <v>92.7918</v>
      </c>
      <c r="J221" s="6">
        <f t="shared" si="7"/>
        <v>1124.64</v>
      </c>
      <c r="K221" s="10">
        <v>1124.64</v>
      </c>
      <c r="L221" s="11">
        <v>12.12</v>
      </c>
      <c r="M221" s="12" t="s">
        <v>1309</v>
      </c>
      <c r="N221" s="12" t="s">
        <v>1310</v>
      </c>
      <c r="O221" s="12" t="s">
        <v>1311</v>
      </c>
      <c r="P221" s="12" t="s">
        <v>1312</v>
      </c>
      <c r="Q221" s="12" t="s">
        <v>1308</v>
      </c>
      <c r="R221" s="12" t="s">
        <v>1312</v>
      </c>
      <c r="S221" s="14">
        <v>12.12</v>
      </c>
    </row>
    <row r="222" ht="18" customHeight="1" spans="1:19">
      <c r="A222" s="4">
        <f>215-1</f>
        <v>214</v>
      </c>
      <c r="B222" s="5" t="s">
        <v>1313</v>
      </c>
      <c r="C222" s="5" t="s">
        <v>1314</v>
      </c>
      <c r="D222" s="6">
        <f t="shared" si="6"/>
        <v>8.08</v>
      </c>
      <c r="G222" s="6">
        <v>8.08</v>
      </c>
      <c r="I222" s="9">
        <v>92.7918</v>
      </c>
      <c r="J222" s="6">
        <f t="shared" si="7"/>
        <v>749.76</v>
      </c>
      <c r="K222" s="10">
        <v>749.76</v>
      </c>
      <c r="L222" s="11">
        <v>8.08</v>
      </c>
      <c r="M222" s="12" t="s">
        <v>1315</v>
      </c>
      <c r="N222" s="12" t="s">
        <v>1316</v>
      </c>
      <c r="O222" s="12" t="s">
        <v>1317</v>
      </c>
      <c r="P222" s="12" t="s">
        <v>1318</v>
      </c>
      <c r="Q222" s="12" t="s">
        <v>1314</v>
      </c>
      <c r="R222" s="12" t="s">
        <v>1318</v>
      </c>
      <c r="S222" s="14">
        <v>8.08</v>
      </c>
    </row>
    <row r="223" ht="18" customHeight="1" spans="1:19">
      <c r="A223" s="4">
        <f>216-1</f>
        <v>215</v>
      </c>
      <c r="B223" s="5" t="s">
        <v>1319</v>
      </c>
      <c r="C223" s="5" t="s">
        <v>1320</v>
      </c>
      <c r="D223" s="6">
        <f t="shared" si="6"/>
        <v>12.12</v>
      </c>
      <c r="G223" s="6">
        <v>12.12</v>
      </c>
      <c r="I223" s="9">
        <v>92.7918</v>
      </c>
      <c r="J223" s="6">
        <f t="shared" si="7"/>
        <v>1124.64</v>
      </c>
      <c r="K223" s="10">
        <v>1124.64</v>
      </c>
      <c r="L223" s="11">
        <v>12.12</v>
      </c>
      <c r="M223" s="12" t="s">
        <v>1321</v>
      </c>
      <c r="N223" s="12" t="s">
        <v>1322</v>
      </c>
      <c r="O223" s="12" t="s">
        <v>1323</v>
      </c>
      <c r="P223" s="12" t="s">
        <v>1324</v>
      </c>
      <c r="Q223" s="12" t="s">
        <v>1320</v>
      </c>
      <c r="R223" s="12" t="s">
        <v>1324</v>
      </c>
      <c r="S223" s="14">
        <v>12.12</v>
      </c>
    </row>
    <row r="224" ht="18" customHeight="1" spans="1:19">
      <c r="A224" s="4">
        <f>217-1</f>
        <v>216</v>
      </c>
      <c r="B224" s="5" t="s">
        <v>1325</v>
      </c>
      <c r="C224" s="5" t="s">
        <v>1326</v>
      </c>
      <c r="D224" s="6">
        <f t="shared" si="6"/>
        <v>12.12</v>
      </c>
      <c r="G224" s="6">
        <v>12.12</v>
      </c>
      <c r="I224" s="9">
        <v>92.7918</v>
      </c>
      <c r="J224" s="6">
        <f t="shared" si="7"/>
        <v>1124.64</v>
      </c>
      <c r="K224" s="10">
        <v>1124.64</v>
      </c>
      <c r="L224" s="11">
        <v>12.12</v>
      </c>
      <c r="M224" s="12" t="s">
        <v>1327</v>
      </c>
      <c r="N224" s="12" t="s">
        <v>1328</v>
      </c>
      <c r="O224" s="12" t="s">
        <v>1329</v>
      </c>
      <c r="P224" s="12" t="s">
        <v>1330</v>
      </c>
      <c r="Q224" s="12" t="s">
        <v>1326</v>
      </c>
      <c r="R224" s="12" t="s">
        <v>1330</v>
      </c>
      <c r="S224" s="14">
        <v>12.12</v>
      </c>
    </row>
    <row r="225" ht="18" customHeight="1" spans="1:19">
      <c r="A225" s="4">
        <f>218-1</f>
        <v>217</v>
      </c>
      <c r="B225" s="5" t="s">
        <v>1331</v>
      </c>
      <c r="C225" s="5" t="s">
        <v>1332</v>
      </c>
      <c r="D225" s="6">
        <f t="shared" si="6"/>
        <v>4.04</v>
      </c>
      <c r="G225" s="6">
        <v>4.04</v>
      </c>
      <c r="I225" s="9">
        <v>92.7918</v>
      </c>
      <c r="J225" s="6">
        <f t="shared" si="7"/>
        <v>374.88</v>
      </c>
      <c r="K225" s="10">
        <v>374.88</v>
      </c>
      <c r="L225" s="11">
        <v>4.04</v>
      </c>
      <c r="M225" s="12" t="s">
        <v>1333</v>
      </c>
      <c r="N225" s="12" t="s">
        <v>1334</v>
      </c>
      <c r="O225" s="12" t="s">
        <v>1335</v>
      </c>
      <c r="P225" s="12" t="s">
        <v>1336</v>
      </c>
      <c r="Q225" s="12" t="s">
        <v>1332</v>
      </c>
      <c r="R225" s="12" t="s">
        <v>1336</v>
      </c>
      <c r="S225" s="14">
        <v>4.04</v>
      </c>
    </row>
    <row r="226" ht="18" customHeight="1" spans="1:19">
      <c r="A226" s="4">
        <f>219-1</f>
        <v>218</v>
      </c>
      <c r="B226" s="5" t="s">
        <v>1337</v>
      </c>
      <c r="C226" s="5" t="s">
        <v>1338</v>
      </c>
      <c r="D226" s="6">
        <f t="shared" si="6"/>
        <v>16.16</v>
      </c>
      <c r="G226" s="6">
        <v>16.16</v>
      </c>
      <c r="I226" s="9">
        <v>92.7918</v>
      </c>
      <c r="J226" s="6">
        <f t="shared" si="7"/>
        <v>1499.52</v>
      </c>
      <c r="K226" s="10">
        <v>1499.52</v>
      </c>
      <c r="L226" s="11">
        <v>16.16</v>
      </c>
      <c r="M226" s="12" t="s">
        <v>1339</v>
      </c>
      <c r="N226" s="12" t="s">
        <v>1340</v>
      </c>
      <c r="O226" s="12" t="s">
        <v>1341</v>
      </c>
      <c r="P226" s="12" t="s">
        <v>1342</v>
      </c>
      <c r="Q226" s="12" t="s">
        <v>1338</v>
      </c>
      <c r="R226" s="12" t="s">
        <v>1342</v>
      </c>
      <c r="S226" s="14">
        <v>16.16</v>
      </c>
    </row>
    <row r="227" ht="18" customHeight="1" spans="1:19">
      <c r="A227" s="4">
        <f>220-1</f>
        <v>219</v>
      </c>
      <c r="B227" s="5" t="s">
        <v>1343</v>
      </c>
      <c r="C227" s="5" t="s">
        <v>1344</v>
      </c>
      <c r="D227" s="6">
        <f t="shared" si="6"/>
        <v>4.04</v>
      </c>
      <c r="G227" s="6">
        <v>4.04</v>
      </c>
      <c r="I227" s="9">
        <v>92.7918</v>
      </c>
      <c r="J227" s="6">
        <f t="shared" si="7"/>
        <v>374.88</v>
      </c>
      <c r="K227" s="10">
        <v>374.88</v>
      </c>
      <c r="L227" s="11">
        <v>4.04</v>
      </c>
      <c r="M227" s="12" t="s">
        <v>1345</v>
      </c>
      <c r="N227" s="12" t="s">
        <v>1346</v>
      </c>
      <c r="O227" s="12" t="s">
        <v>1347</v>
      </c>
      <c r="P227" s="12" t="s">
        <v>1348</v>
      </c>
      <c r="Q227" s="12" t="s">
        <v>1344</v>
      </c>
      <c r="R227" s="12" t="s">
        <v>1348</v>
      </c>
      <c r="S227" s="14">
        <v>4.04</v>
      </c>
    </row>
    <row r="228" ht="18" customHeight="1" spans="1:19">
      <c r="A228" s="4">
        <f>221-1</f>
        <v>220</v>
      </c>
      <c r="B228" s="5" t="s">
        <v>1349</v>
      </c>
      <c r="C228" s="5" t="s">
        <v>1350</v>
      </c>
      <c r="D228" s="6">
        <f t="shared" si="6"/>
        <v>8.08</v>
      </c>
      <c r="G228" s="6">
        <v>8.08</v>
      </c>
      <c r="I228" s="9">
        <v>92.7918</v>
      </c>
      <c r="J228" s="6">
        <f t="shared" si="7"/>
        <v>749.76</v>
      </c>
      <c r="K228" s="10">
        <v>749.76</v>
      </c>
      <c r="L228" s="11">
        <v>8.08</v>
      </c>
      <c r="M228" s="12" t="s">
        <v>1351</v>
      </c>
      <c r="N228" s="12" t="s">
        <v>1352</v>
      </c>
      <c r="O228" s="12" t="s">
        <v>1353</v>
      </c>
      <c r="P228" s="12" t="s">
        <v>1354</v>
      </c>
      <c r="Q228" s="12" t="s">
        <v>1350</v>
      </c>
      <c r="R228" s="12" t="s">
        <v>1354</v>
      </c>
      <c r="S228" s="14">
        <v>8.08</v>
      </c>
    </row>
    <row r="229" ht="18" customHeight="1" spans="1:19">
      <c r="A229" s="4">
        <f>222-1</f>
        <v>221</v>
      </c>
      <c r="B229" s="5" t="s">
        <v>1355</v>
      </c>
      <c r="C229" s="5" t="s">
        <v>1356</v>
      </c>
      <c r="D229" s="6">
        <f t="shared" si="6"/>
        <v>8.08</v>
      </c>
      <c r="G229" s="6">
        <v>8.08</v>
      </c>
      <c r="I229" s="9">
        <v>92.7918</v>
      </c>
      <c r="J229" s="6">
        <f t="shared" si="7"/>
        <v>749.76</v>
      </c>
      <c r="K229" s="10">
        <v>749.76</v>
      </c>
      <c r="L229" s="11">
        <v>8.08</v>
      </c>
      <c r="M229" s="12" t="s">
        <v>1357</v>
      </c>
      <c r="N229" s="12" t="s">
        <v>1358</v>
      </c>
      <c r="O229" s="12" t="s">
        <v>1359</v>
      </c>
      <c r="P229" s="12" t="s">
        <v>1360</v>
      </c>
      <c r="Q229" s="12" t="s">
        <v>1356</v>
      </c>
      <c r="R229" s="12" t="s">
        <v>1360</v>
      </c>
      <c r="S229" s="14">
        <v>8.08</v>
      </c>
    </row>
    <row r="230" ht="18" customHeight="1" spans="1:19">
      <c r="A230" s="4">
        <f>223-1</f>
        <v>222</v>
      </c>
      <c r="B230" s="5" t="s">
        <v>1361</v>
      </c>
      <c r="C230" s="5" t="s">
        <v>1362</v>
      </c>
      <c r="D230" s="6">
        <f t="shared" si="6"/>
        <v>24.24</v>
      </c>
      <c r="G230" s="6">
        <v>24.24</v>
      </c>
      <c r="I230" s="9">
        <v>92.7918</v>
      </c>
      <c r="J230" s="6">
        <f t="shared" si="7"/>
        <v>2249.27</v>
      </c>
      <c r="K230" s="10">
        <v>2249.27</v>
      </c>
      <c r="L230" s="11">
        <v>24.24</v>
      </c>
      <c r="M230" s="12" t="s">
        <v>1363</v>
      </c>
      <c r="N230" s="12" t="s">
        <v>1364</v>
      </c>
      <c r="O230" s="12" t="s">
        <v>1365</v>
      </c>
      <c r="P230" s="12" t="s">
        <v>1366</v>
      </c>
      <c r="Q230" s="12" t="s">
        <v>1362</v>
      </c>
      <c r="R230" s="12" t="s">
        <v>1366</v>
      </c>
      <c r="S230" s="14">
        <v>24.24</v>
      </c>
    </row>
    <row r="231" ht="18" customHeight="1" spans="1:19">
      <c r="A231" s="4">
        <f>224-1</f>
        <v>223</v>
      </c>
      <c r="B231" s="5" t="s">
        <v>1367</v>
      </c>
      <c r="C231" s="5" t="s">
        <v>1368</v>
      </c>
      <c r="D231" s="6">
        <f t="shared" si="6"/>
        <v>8.08</v>
      </c>
      <c r="G231" s="6">
        <v>8.08</v>
      </c>
      <c r="I231" s="9">
        <v>92.7918</v>
      </c>
      <c r="J231" s="6">
        <f t="shared" si="7"/>
        <v>749.76</v>
      </c>
      <c r="K231" s="10">
        <v>749.76</v>
      </c>
      <c r="L231" s="11">
        <v>8.08</v>
      </c>
      <c r="M231" s="12" t="s">
        <v>1369</v>
      </c>
      <c r="N231" s="12" t="s">
        <v>1370</v>
      </c>
      <c r="O231" s="12" t="s">
        <v>1371</v>
      </c>
      <c r="P231" s="12" t="s">
        <v>1372</v>
      </c>
      <c r="Q231" s="12" t="s">
        <v>1368</v>
      </c>
      <c r="R231" s="12" t="s">
        <v>1372</v>
      </c>
      <c r="S231" s="14">
        <v>8.08</v>
      </c>
    </row>
    <row r="232" ht="18" customHeight="1" spans="1:19">
      <c r="A232" s="4">
        <f>225-1</f>
        <v>224</v>
      </c>
      <c r="B232" s="5" t="s">
        <v>1373</v>
      </c>
      <c r="C232" s="5" t="s">
        <v>1374</v>
      </c>
      <c r="D232" s="6">
        <f t="shared" si="6"/>
        <v>8.08</v>
      </c>
      <c r="G232" s="6">
        <v>8.08</v>
      </c>
      <c r="I232" s="9">
        <v>92.7918</v>
      </c>
      <c r="J232" s="6">
        <f t="shared" si="7"/>
        <v>749.76</v>
      </c>
      <c r="K232" s="10">
        <v>749.76</v>
      </c>
      <c r="L232" s="11">
        <v>8.08</v>
      </c>
      <c r="M232" s="12" t="s">
        <v>1375</v>
      </c>
      <c r="N232" s="12" t="s">
        <v>1376</v>
      </c>
      <c r="O232" s="12" t="s">
        <v>1377</v>
      </c>
      <c r="P232" s="12" t="s">
        <v>1378</v>
      </c>
      <c r="Q232" s="12" t="s">
        <v>1374</v>
      </c>
      <c r="R232" s="12" t="s">
        <v>1378</v>
      </c>
      <c r="S232" s="14">
        <v>8.08</v>
      </c>
    </row>
    <row r="233" ht="18" customHeight="1" spans="1:19">
      <c r="A233" s="4">
        <f>226-1</f>
        <v>225</v>
      </c>
      <c r="B233" s="5" t="s">
        <v>1379</v>
      </c>
      <c r="C233" s="5" t="s">
        <v>1380</v>
      </c>
      <c r="D233" s="6">
        <f t="shared" si="6"/>
        <v>12.12</v>
      </c>
      <c r="G233" s="6">
        <v>12.12</v>
      </c>
      <c r="I233" s="9">
        <v>92.7918</v>
      </c>
      <c r="J233" s="6">
        <f t="shared" si="7"/>
        <v>1124.64</v>
      </c>
      <c r="K233" s="10">
        <v>1124.64</v>
      </c>
      <c r="L233" s="11">
        <v>12.12</v>
      </c>
      <c r="M233" s="12" t="s">
        <v>1381</v>
      </c>
      <c r="N233" s="12" t="s">
        <v>1382</v>
      </c>
      <c r="O233" s="12" t="s">
        <v>1383</v>
      </c>
      <c r="P233" s="12" t="s">
        <v>1384</v>
      </c>
      <c r="Q233" s="12" t="s">
        <v>1380</v>
      </c>
      <c r="R233" s="12" t="s">
        <v>1384</v>
      </c>
      <c r="S233" s="14">
        <v>12.12</v>
      </c>
    </row>
    <row r="234" ht="18" customHeight="1" spans="1:19">
      <c r="A234" s="4">
        <f>227-1</f>
        <v>226</v>
      </c>
      <c r="B234" s="5" t="s">
        <v>1385</v>
      </c>
      <c r="C234" s="5" t="s">
        <v>1386</v>
      </c>
      <c r="D234" s="6">
        <f t="shared" si="6"/>
        <v>8.08</v>
      </c>
      <c r="G234" s="6">
        <v>8.08</v>
      </c>
      <c r="I234" s="9">
        <v>92.7918</v>
      </c>
      <c r="J234" s="6">
        <f t="shared" si="7"/>
        <v>749.76</v>
      </c>
      <c r="K234" s="10">
        <v>749.76</v>
      </c>
      <c r="L234" s="11">
        <v>8.08</v>
      </c>
      <c r="M234" s="12" t="s">
        <v>1387</v>
      </c>
      <c r="N234" s="12" t="s">
        <v>1388</v>
      </c>
      <c r="O234" s="12" t="s">
        <v>1389</v>
      </c>
      <c r="P234" s="12" t="s">
        <v>1390</v>
      </c>
      <c r="Q234" s="12" t="s">
        <v>1386</v>
      </c>
      <c r="R234" s="12" t="s">
        <v>1390</v>
      </c>
      <c r="S234" s="14">
        <v>8.08</v>
      </c>
    </row>
    <row r="235" ht="18" customHeight="1" spans="1:19">
      <c r="A235" s="4">
        <f>228-1</f>
        <v>227</v>
      </c>
      <c r="B235" s="5" t="s">
        <v>1391</v>
      </c>
      <c r="C235" s="5" t="s">
        <v>1392</v>
      </c>
      <c r="D235" s="6">
        <f t="shared" si="6"/>
        <v>16.16</v>
      </c>
      <c r="G235" s="6">
        <v>16.16</v>
      </c>
      <c r="I235" s="9">
        <v>92.7918</v>
      </c>
      <c r="J235" s="6">
        <f t="shared" si="7"/>
        <v>1499.52</v>
      </c>
      <c r="K235" s="10">
        <v>1499.52</v>
      </c>
      <c r="L235" s="11">
        <v>16.16</v>
      </c>
      <c r="M235" s="12" t="s">
        <v>1393</v>
      </c>
      <c r="N235" s="12" t="s">
        <v>1394</v>
      </c>
      <c r="O235" s="12" t="s">
        <v>1395</v>
      </c>
      <c r="P235" s="12" t="s">
        <v>1396</v>
      </c>
      <c r="Q235" s="12" t="s">
        <v>1392</v>
      </c>
      <c r="R235" s="12" t="s">
        <v>1396</v>
      </c>
      <c r="S235" s="14">
        <v>16.16</v>
      </c>
    </row>
    <row r="236" ht="18" customHeight="1" spans="1:19">
      <c r="A236" s="4">
        <f>229-1</f>
        <v>228</v>
      </c>
      <c r="B236" s="5" t="s">
        <v>1397</v>
      </c>
      <c r="C236" s="5" t="s">
        <v>1398</v>
      </c>
      <c r="D236" s="6">
        <f t="shared" si="6"/>
        <v>20.2</v>
      </c>
      <c r="G236" s="6">
        <v>20.2</v>
      </c>
      <c r="I236" s="9">
        <v>92.7918</v>
      </c>
      <c r="J236" s="6">
        <f t="shared" si="7"/>
        <v>1874.39</v>
      </c>
      <c r="K236" s="10">
        <v>1874.39</v>
      </c>
      <c r="L236" s="11">
        <v>20.2</v>
      </c>
      <c r="M236" s="12" t="s">
        <v>1399</v>
      </c>
      <c r="N236" s="12" t="s">
        <v>1400</v>
      </c>
      <c r="O236" s="12" t="s">
        <v>1401</v>
      </c>
      <c r="P236" s="12" t="s">
        <v>1402</v>
      </c>
      <c r="Q236" s="12" t="s">
        <v>1398</v>
      </c>
      <c r="R236" s="12" t="s">
        <v>1402</v>
      </c>
      <c r="S236" s="14">
        <v>20.2</v>
      </c>
    </row>
    <row r="237" ht="18" customHeight="1" spans="1:19">
      <c r="A237" s="4">
        <f>230-1</f>
        <v>229</v>
      </c>
      <c r="B237" s="5" t="s">
        <v>1403</v>
      </c>
      <c r="C237" s="5" t="s">
        <v>1404</v>
      </c>
      <c r="D237" s="6">
        <f t="shared" si="6"/>
        <v>20.2</v>
      </c>
      <c r="G237" s="6">
        <v>20.2</v>
      </c>
      <c r="I237" s="9">
        <v>92.7918</v>
      </c>
      <c r="J237" s="6">
        <f t="shared" si="7"/>
        <v>1874.39</v>
      </c>
      <c r="K237" s="10">
        <v>1874.39</v>
      </c>
      <c r="L237" s="11">
        <v>20.2</v>
      </c>
      <c r="M237" s="12" t="s">
        <v>1405</v>
      </c>
      <c r="N237" s="12" t="s">
        <v>1406</v>
      </c>
      <c r="O237" s="12" t="s">
        <v>1407</v>
      </c>
      <c r="P237" s="12" t="s">
        <v>1408</v>
      </c>
      <c r="Q237" s="12" t="s">
        <v>1404</v>
      </c>
      <c r="R237" s="12" t="s">
        <v>1408</v>
      </c>
      <c r="S237" s="14">
        <v>20.2</v>
      </c>
    </row>
    <row r="238" ht="18" customHeight="1" spans="1:19">
      <c r="A238" s="4">
        <f>231-1</f>
        <v>230</v>
      </c>
      <c r="B238" s="5" t="s">
        <v>1409</v>
      </c>
      <c r="C238" s="5" t="s">
        <v>1410</v>
      </c>
      <c r="D238" s="6">
        <f t="shared" si="6"/>
        <v>16.16</v>
      </c>
      <c r="G238" s="6">
        <v>16.16</v>
      </c>
      <c r="I238" s="9">
        <v>92.7918</v>
      </c>
      <c r="J238" s="6">
        <f t="shared" si="7"/>
        <v>1499.52</v>
      </c>
      <c r="K238" s="10">
        <v>1499.52</v>
      </c>
      <c r="L238" s="11">
        <v>16.16</v>
      </c>
      <c r="M238" s="12" t="s">
        <v>1411</v>
      </c>
      <c r="N238" s="12" t="s">
        <v>1412</v>
      </c>
      <c r="O238" s="12" t="s">
        <v>1413</v>
      </c>
      <c r="P238" s="12" t="s">
        <v>1414</v>
      </c>
      <c r="Q238" s="12" t="s">
        <v>1410</v>
      </c>
      <c r="R238" s="12" t="s">
        <v>1414</v>
      </c>
      <c r="S238" s="14">
        <v>16.16</v>
      </c>
    </row>
    <row r="239" ht="18" customHeight="1" spans="1:19">
      <c r="A239" s="4">
        <f>232-1</f>
        <v>231</v>
      </c>
      <c r="B239" s="5" t="s">
        <v>1415</v>
      </c>
      <c r="C239" s="5" t="s">
        <v>1416</v>
      </c>
      <c r="D239" s="6">
        <f t="shared" si="6"/>
        <v>4.04</v>
      </c>
      <c r="G239" s="6">
        <v>4.04</v>
      </c>
      <c r="I239" s="9">
        <v>92.7918</v>
      </c>
      <c r="J239" s="6">
        <f t="shared" si="7"/>
        <v>374.88</v>
      </c>
      <c r="K239" s="10">
        <v>374.88</v>
      </c>
      <c r="L239" s="11">
        <v>4.04</v>
      </c>
      <c r="M239" s="12" t="s">
        <v>1417</v>
      </c>
      <c r="N239" s="12" t="s">
        <v>1418</v>
      </c>
      <c r="O239" s="12" t="s">
        <v>1419</v>
      </c>
      <c r="P239" s="12" t="s">
        <v>1420</v>
      </c>
      <c r="Q239" s="12" t="s">
        <v>1416</v>
      </c>
      <c r="R239" s="12" t="s">
        <v>1420</v>
      </c>
      <c r="S239" s="14">
        <v>4.04</v>
      </c>
    </row>
    <row r="240" ht="18" customHeight="1" spans="1:19">
      <c r="A240" s="4">
        <f>233-1</f>
        <v>232</v>
      </c>
      <c r="B240" s="5" t="s">
        <v>1421</v>
      </c>
      <c r="C240" s="5" t="s">
        <v>1422</v>
      </c>
      <c r="D240" s="6">
        <f t="shared" si="6"/>
        <v>16.16</v>
      </c>
      <c r="G240" s="6">
        <v>16.16</v>
      </c>
      <c r="I240" s="9">
        <v>92.7918</v>
      </c>
      <c r="J240" s="6">
        <f t="shared" si="7"/>
        <v>1499.52</v>
      </c>
      <c r="K240" s="10">
        <v>1499.52</v>
      </c>
      <c r="L240" s="11">
        <v>16.16</v>
      </c>
      <c r="M240" s="12" t="s">
        <v>1423</v>
      </c>
      <c r="N240" s="12" t="s">
        <v>1424</v>
      </c>
      <c r="O240" s="12" t="s">
        <v>1425</v>
      </c>
      <c r="P240" s="12" t="s">
        <v>1426</v>
      </c>
      <c r="Q240" s="12" t="s">
        <v>1422</v>
      </c>
      <c r="R240" s="12" t="s">
        <v>1426</v>
      </c>
      <c r="S240" s="14">
        <v>16.16</v>
      </c>
    </row>
    <row r="241" ht="18" customHeight="1" spans="1:19">
      <c r="A241" s="4">
        <f>234-1</f>
        <v>233</v>
      </c>
      <c r="B241" s="5" t="s">
        <v>1427</v>
      </c>
      <c r="C241" s="5" t="s">
        <v>1428</v>
      </c>
      <c r="D241" s="6">
        <f t="shared" si="6"/>
        <v>8.08</v>
      </c>
      <c r="G241" s="6">
        <v>8.08</v>
      </c>
      <c r="I241" s="9">
        <v>92.7918</v>
      </c>
      <c r="J241" s="6">
        <f t="shared" si="7"/>
        <v>749.76</v>
      </c>
      <c r="K241" s="10">
        <v>749.76</v>
      </c>
      <c r="L241" s="11">
        <v>8.08</v>
      </c>
      <c r="M241" s="12" t="s">
        <v>1429</v>
      </c>
      <c r="N241" s="12" t="s">
        <v>1430</v>
      </c>
      <c r="O241" s="12" t="s">
        <v>1431</v>
      </c>
      <c r="P241" s="12" t="s">
        <v>1432</v>
      </c>
      <c r="Q241" s="12" t="s">
        <v>1428</v>
      </c>
      <c r="R241" s="12" t="s">
        <v>1432</v>
      </c>
      <c r="S241" s="14">
        <v>8.08</v>
      </c>
    </row>
    <row r="242" ht="18" customHeight="1" spans="1:19">
      <c r="A242" s="4">
        <f>235-1</f>
        <v>234</v>
      </c>
      <c r="B242" s="5" t="s">
        <v>1433</v>
      </c>
      <c r="C242" s="5" t="s">
        <v>1434</v>
      </c>
      <c r="D242" s="6">
        <f t="shared" si="6"/>
        <v>8.08</v>
      </c>
      <c r="G242" s="6">
        <v>8.08</v>
      </c>
      <c r="I242" s="9">
        <v>92.7918</v>
      </c>
      <c r="J242" s="6">
        <f t="shared" si="7"/>
        <v>749.76</v>
      </c>
      <c r="K242" s="10">
        <v>749.76</v>
      </c>
      <c r="L242" s="11">
        <v>8.08</v>
      </c>
      <c r="M242" s="12" t="s">
        <v>1435</v>
      </c>
      <c r="N242" s="12" t="s">
        <v>1436</v>
      </c>
      <c r="O242" s="12" t="s">
        <v>1437</v>
      </c>
      <c r="P242" s="12" t="s">
        <v>1438</v>
      </c>
      <c r="Q242" s="12" t="s">
        <v>1434</v>
      </c>
      <c r="R242" s="12" t="s">
        <v>1438</v>
      </c>
      <c r="S242" s="14">
        <v>8.08</v>
      </c>
    </row>
    <row r="243" ht="18" customHeight="1" spans="1:19">
      <c r="A243" s="4">
        <f>236-1</f>
        <v>235</v>
      </c>
      <c r="B243" s="5" t="s">
        <v>1439</v>
      </c>
      <c r="C243" s="5" t="s">
        <v>1440</v>
      </c>
      <c r="D243" s="6">
        <f t="shared" si="6"/>
        <v>16.16</v>
      </c>
      <c r="G243" s="6">
        <v>16.16</v>
      </c>
      <c r="I243" s="9">
        <v>92.7918</v>
      </c>
      <c r="J243" s="6">
        <f t="shared" si="7"/>
        <v>1499.52</v>
      </c>
      <c r="K243" s="10">
        <v>1499.52</v>
      </c>
      <c r="L243" s="11">
        <v>16.16</v>
      </c>
      <c r="M243" s="12" t="s">
        <v>1441</v>
      </c>
      <c r="N243" s="12" t="s">
        <v>1442</v>
      </c>
      <c r="O243" s="12" t="s">
        <v>1443</v>
      </c>
      <c r="P243" s="12" t="s">
        <v>1444</v>
      </c>
      <c r="Q243" s="12" t="s">
        <v>1440</v>
      </c>
      <c r="R243" s="12" t="s">
        <v>1444</v>
      </c>
      <c r="S243" s="14">
        <v>16.16</v>
      </c>
    </row>
    <row r="244" ht="18" customHeight="1" spans="1:19">
      <c r="A244" s="4">
        <f>237-1</f>
        <v>236</v>
      </c>
      <c r="B244" s="5" t="s">
        <v>1445</v>
      </c>
      <c r="C244" s="5" t="s">
        <v>1446</v>
      </c>
      <c r="D244" s="6">
        <f t="shared" si="6"/>
        <v>20.2</v>
      </c>
      <c r="G244" s="6">
        <v>20.2</v>
      </c>
      <c r="I244" s="9">
        <v>92.7918</v>
      </c>
      <c r="J244" s="6">
        <f t="shared" si="7"/>
        <v>1874.39</v>
      </c>
      <c r="K244" s="10">
        <v>1874.39</v>
      </c>
      <c r="L244" s="11">
        <v>20.2</v>
      </c>
      <c r="M244" s="12" t="s">
        <v>1447</v>
      </c>
      <c r="N244" s="12" t="s">
        <v>1448</v>
      </c>
      <c r="O244" s="12" t="s">
        <v>1449</v>
      </c>
      <c r="P244" s="12" t="s">
        <v>1450</v>
      </c>
      <c r="Q244" s="12" t="s">
        <v>1446</v>
      </c>
      <c r="R244" s="12" t="s">
        <v>1450</v>
      </c>
      <c r="S244" s="14">
        <v>20.2</v>
      </c>
    </row>
    <row r="245" ht="18" customHeight="1" spans="1:19">
      <c r="A245" s="4">
        <f>238-1</f>
        <v>237</v>
      </c>
      <c r="B245" s="5" t="s">
        <v>1451</v>
      </c>
      <c r="C245" s="5" t="s">
        <v>1452</v>
      </c>
      <c r="D245" s="6">
        <f t="shared" si="6"/>
        <v>12.12</v>
      </c>
      <c r="G245" s="6">
        <v>12.12</v>
      </c>
      <c r="I245" s="9">
        <v>92.7918</v>
      </c>
      <c r="J245" s="6">
        <f t="shared" si="7"/>
        <v>1124.64</v>
      </c>
      <c r="K245" s="10">
        <v>1124.64</v>
      </c>
      <c r="L245" s="11">
        <v>12.12</v>
      </c>
      <c r="M245" s="12" t="s">
        <v>1453</v>
      </c>
      <c r="N245" s="12" t="s">
        <v>1454</v>
      </c>
      <c r="O245" s="12" t="s">
        <v>1455</v>
      </c>
      <c r="P245" s="12" t="s">
        <v>1456</v>
      </c>
      <c r="Q245" s="12" t="s">
        <v>1452</v>
      </c>
      <c r="R245" s="12" t="s">
        <v>1456</v>
      </c>
      <c r="S245" s="14">
        <v>12.12</v>
      </c>
    </row>
    <row r="246" ht="18" customHeight="1" spans="1:19">
      <c r="A246" s="4">
        <f>239-1</f>
        <v>238</v>
      </c>
      <c r="B246" s="5" t="s">
        <v>1457</v>
      </c>
      <c r="C246" s="5" t="s">
        <v>1458</v>
      </c>
      <c r="D246" s="6">
        <f t="shared" si="6"/>
        <v>12.12</v>
      </c>
      <c r="G246" s="6">
        <v>12.12</v>
      </c>
      <c r="I246" s="9">
        <v>92.7918</v>
      </c>
      <c r="J246" s="6">
        <f t="shared" si="7"/>
        <v>1124.64</v>
      </c>
      <c r="K246" s="10">
        <v>1124.64</v>
      </c>
      <c r="L246" s="11">
        <v>12.12</v>
      </c>
      <c r="M246" s="12" t="s">
        <v>1459</v>
      </c>
      <c r="N246" s="12" t="s">
        <v>1460</v>
      </c>
      <c r="O246" s="12" t="s">
        <v>1461</v>
      </c>
      <c r="P246" s="12" t="s">
        <v>1462</v>
      </c>
      <c r="Q246" s="12" t="s">
        <v>1458</v>
      </c>
      <c r="R246" s="12" t="s">
        <v>1462</v>
      </c>
      <c r="S246" s="14">
        <v>12.12</v>
      </c>
    </row>
    <row r="247" ht="18" customHeight="1" spans="1:19">
      <c r="A247" s="4">
        <f>240-1</f>
        <v>239</v>
      </c>
      <c r="B247" s="5" t="s">
        <v>1463</v>
      </c>
      <c r="C247" s="5" t="s">
        <v>1464</v>
      </c>
      <c r="D247" s="6">
        <f t="shared" si="6"/>
        <v>16.16</v>
      </c>
      <c r="G247" s="6">
        <v>16.16</v>
      </c>
      <c r="I247" s="9">
        <v>92.7918</v>
      </c>
      <c r="J247" s="6">
        <f t="shared" si="7"/>
        <v>1499.52</v>
      </c>
      <c r="K247" s="10">
        <v>1499.52</v>
      </c>
      <c r="L247" s="11">
        <v>16.16</v>
      </c>
      <c r="M247" s="12" t="s">
        <v>1465</v>
      </c>
      <c r="N247" s="12" t="s">
        <v>1466</v>
      </c>
      <c r="O247" s="12" t="s">
        <v>1467</v>
      </c>
      <c r="P247" s="12" t="s">
        <v>1468</v>
      </c>
      <c r="Q247" s="12" t="s">
        <v>1464</v>
      </c>
      <c r="R247" s="12" t="s">
        <v>1468</v>
      </c>
      <c r="S247" s="14">
        <v>16.16</v>
      </c>
    </row>
    <row r="248" ht="18" customHeight="1" spans="1:19">
      <c r="A248" s="4">
        <f>241-1</f>
        <v>240</v>
      </c>
      <c r="B248" s="5" t="s">
        <v>1469</v>
      </c>
      <c r="C248" s="5" t="s">
        <v>1470</v>
      </c>
      <c r="D248" s="6">
        <f t="shared" si="6"/>
        <v>16.16</v>
      </c>
      <c r="G248" s="6">
        <v>16.16</v>
      </c>
      <c r="I248" s="9">
        <v>92.7918</v>
      </c>
      <c r="J248" s="6">
        <f t="shared" si="7"/>
        <v>1499.52</v>
      </c>
      <c r="K248" s="10">
        <v>1499.52</v>
      </c>
      <c r="L248" s="11">
        <v>16.16</v>
      </c>
      <c r="M248" s="12" t="s">
        <v>1471</v>
      </c>
      <c r="N248" s="12" t="s">
        <v>1472</v>
      </c>
      <c r="O248" s="12" t="s">
        <v>1473</v>
      </c>
      <c r="P248" s="12" t="s">
        <v>1474</v>
      </c>
      <c r="Q248" s="12" t="s">
        <v>1470</v>
      </c>
      <c r="R248" s="12" t="s">
        <v>1474</v>
      </c>
      <c r="S248" s="14">
        <v>16.16</v>
      </c>
    </row>
    <row r="249" ht="18" customHeight="1" spans="1:19">
      <c r="A249" s="4">
        <f>242-1</f>
        <v>241</v>
      </c>
      <c r="B249" s="5" t="s">
        <v>1475</v>
      </c>
      <c r="C249" s="5" t="s">
        <v>1476</v>
      </c>
      <c r="D249" s="6">
        <f t="shared" si="6"/>
        <v>8.08</v>
      </c>
      <c r="G249" s="6">
        <v>8.08</v>
      </c>
      <c r="I249" s="9">
        <v>92.7918</v>
      </c>
      <c r="J249" s="6">
        <f t="shared" si="7"/>
        <v>749.76</v>
      </c>
      <c r="K249" s="10">
        <v>749.76</v>
      </c>
      <c r="L249" s="11">
        <v>8.08</v>
      </c>
      <c r="M249" s="12" t="s">
        <v>1477</v>
      </c>
      <c r="N249" s="12" t="s">
        <v>1478</v>
      </c>
      <c r="O249" s="12" t="s">
        <v>1479</v>
      </c>
      <c r="P249" s="12" t="s">
        <v>1480</v>
      </c>
      <c r="Q249" s="12" t="s">
        <v>1476</v>
      </c>
      <c r="R249" s="12" t="s">
        <v>1480</v>
      </c>
      <c r="S249" s="14">
        <v>8.08</v>
      </c>
    </row>
    <row r="250" ht="18" customHeight="1" spans="1:19">
      <c r="A250" s="4">
        <f>243-1</f>
        <v>242</v>
      </c>
      <c r="B250" s="5" t="s">
        <v>1481</v>
      </c>
      <c r="C250" s="5" t="s">
        <v>1482</v>
      </c>
      <c r="D250" s="6">
        <f t="shared" si="6"/>
        <v>12.12</v>
      </c>
      <c r="G250" s="6">
        <v>12.12</v>
      </c>
      <c r="I250" s="9">
        <v>92.7918</v>
      </c>
      <c r="J250" s="6">
        <f t="shared" si="7"/>
        <v>1124.64</v>
      </c>
      <c r="K250" s="10">
        <v>1124.64</v>
      </c>
      <c r="L250" s="11">
        <v>12.12</v>
      </c>
      <c r="M250" s="12" t="s">
        <v>1483</v>
      </c>
      <c r="N250" s="12" t="s">
        <v>1484</v>
      </c>
      <c r="O250" s="12" t="s">
        <v>1485</v>
      </c>
      <c r="P250" s="12" t="s">
        <v>1486</v>
      </c>
      <c r="Q250" s="12" t="s">
        <v>1482</v>
      </c>
      <c r="R250" s="12" t="s">
        <v>1486</v>
      </c>
      <c r="S250" s="14">
        <v>12.12</v>
      </c>
    </row>
    <row r="251" ht="18" customHeight="1" spans="1:19">
      <c r="A251" s="4">
        <f>244-1</f>
        <v>243</v>
      </c>
      <c r="B251" s="5" t="s">
        <v>1487</v>
      </c>
      <c r="C251" s="5" t="s">
        <v>1488</v>
      </c>
      <c r="D251" s="6">
        <f t="shared" si="6"/>
        <v>20.2</v>
      </c>
      <c r="G251" s="6">
        <v>20.2</v>
      </c>
      <c r="I251" s="9">
        <v>92.7918</v>
      </c>
      <c r="J251" s="6">
        <f t="shared" si="7"/>
        <v>1874.39</v>
      </c>
      <c r="K251" s="10">
        <v>1874.39</v>
      </c>
      <c r="L251" s="11">
        <v>20.2</v>
      </c>
      <c r="M251" s="12" t="s">
        <v>1489</v>
      </c>
      <c r="N251" s="12" t="s">
        <v>1490</v>
      </c>
      <c r="O251" s="12" t="s">
        <v>1491</v>
      </c>
      <c r="P251" s="12" t="s">
        <v>1492</v>
      </c>
      <c r="Q251" s="12" t="s">
        <v>1488</v>
      </c>
      <c r="R251" s="12" t="s">
        <v>1492</v>
      </c>
      <c r="S251" s="14">
        <v>20.2</v>
      </c>
    </row>
    <row r="252" ht="18" customHeight="1" spans="1:19">
      <c r="A252" s="4">
        <f>245-1</f>
        <v>244</v>
      </c>
      <c r="B252" s="5" t="s">
        <v>1493</v>
      </c>
      <c r="C252" s="5" t="s">
        <v>1494</v>
      </c>
      <c r="D252" s="6">
        <f t="shared" si="6"/>
        <v>16.16</v>
      </c>
      <c r="G252" s="6">
        <v>16.16</v>
      </c>
      <c r="I252" s="9">
        <v>92.7918</v>
      </c>
      <c r="J252" s="6">
        <f t="shared" si="7"/>
        <v>1499.52</v>
      </c>
      <c r="K252" s="10">
        <v>1499.52</v>
      </c>
      <c r="L252" s="11">
        <v>16.16</v>
      </c>
      <c r="M252" s="12" t="s">
        <v>1495</v>
      </c>
      <c r="N252" s="12" t="s">
        <v>1496</v>
      </c>
      <c r="O252" s="12" t="s">
        <v>1497</v>
      </c>
      <c r="P252" s="12" t="s">
        <v>1498</v>
      </c>
      <c r="Q252" s="12" t="s">
        <v>1494</v>
      </c>
      <c r="R252" s="12" t="s">
        <v>1498</v>
      </c>
      <c r="S252" s="14">
        <v>16.16</v>
      </c>
    </row>
    <row r="253" ht="18" customHeight="1" spans="1:19">
      <c r="A253" s="4">
        <f>246-1</f>
        <v>245</v>
      </c>
      <c r="B253" s="5" t="s">
        <v>1499</v>
      </c>
      <c r="C253" s="5" t="s">
        <v>1500</v>
      </c>
      <c r="D253" s="6">
        <f t="shared" si="6"/>
        <v>8.08</v>
      </c>
      <c r="G253" s="6">
        <v>8.08</v>
      </c>
      <c r="I253" s="9">
        <v>92.7918</v>
      </c>
      <c r="J253" s="6">
        <f t="shared" si="7"/>
        <v>749.76</v>
      </c>
      <c r="K253" s="10">
        <v>749.76</v>
      </c>
      <c r="L253" s="11">
        <v>8.08</v>
      </c>
      <c r="M253" s="12" t="s">
        <v>1501</v>
      </c>
      <c r="N253" s="12" t="s">
        <v>1502</v>
      </c>
      <c r="O253" s="12" t="s">
        <v>1503</v>
      </c>
      <c r="P253" s="12" t="s">
        <v>1504</v>
      </c>
      <c r="Q253" s="12" t="s">
        <v>1500</v>
      </c>
      <c r="R253" s="12" t="s">
        <v>1504</v>
      </c>
      <c r="S253" s="14">
        <v>8.08</v>
      </c>
    </row>
    <row r="254" ht="18" customHeight="1" spans="1:19">
      <c r="A254" s="4">
        <f>247-1</f>
        <v>246</v>
      </c>
      <c r="B254" s="5" t="s">
        <v>1505</v>
      </c>
      <c r="C254" s="5" t="s">
        <v>1506</v>
      </c>
      <c r="D254" s="6">
        <f t="shared" si="6"/>
        <v>16.16</v>
      </c>
      <c r="G254" s="6">
        <v>16.16</v>
      </c>
      <c r="I254" s="9">
        <v>92.7918</v>
      </c>
      <c r="J254" s="6">
        <f t="shared" si="7"/>
        <v>1499.52</v>
      </c>
      <c r="K254" s="10">
        <v>1499.52</v>
      </c>
      <c r="L254" s="11">
        <v>16.16</v>
      </c>
      <c r="M254" s="12" t="s">
        <v>1507</v>
      </c>
      <c r="N254" s="12" t="s">
        <v>1508</v>
      </c>
      <c r="O254" s="12" t="s">
        <v>1509</v>
      </c>
      <c r="P254" s="12" t="s">
        <v>1510</v>
      </c>
      <c r="Q254" s="12" t="s">
        <v>1506</v>
      </c>
      <c r="R254" s="12" t="s">
        <v>1510</v>
      </c>
      <c r="S254" s="14">
        <v>16.16</v>
      </c>
    </row>
    <row r="255" ht="18" customHeight="1" spans="1:19">
      <c r="A255" s="4">
        <f>248-1</f>
        <v>247</v>
      </c>
      <c r="B255" s="5" t="s">
        <v>1511</v>
      </c>
      <c r="C255" s="5" t="s">
        <v>1512</v>
      </c>
      <c r="D255" s="6">
        <f t="shared" si="6"/>
        <v>12.12</v>
      </c>
      <c r="G255" s="6">
        <v>12.12</v>
      </c>
      <c r="I255" s="9">
        <v>92.7918</v>
      </c>
      <c r="J255" s="6">
        <f t="shared" si="7"/>
        <v>1124.64</v>
      </c>
      <c r="K255" s="10">
        <v>1124.64</v>
      </c>
      <c r="L255" s="11">
        <v>12.12</v>
      </c>
      <c r="M255" s="12" t="s">
        <v>1513</v>
      </c>
      <c r="N255" s="12" t="s">
        <v>1514</v>
      </c>
      <c r="O255" s="12" t="s">
        <v>1515</v>
      </c>
      <c r="P255" s="12" t="s">
        <v>1516</v>
      </c>
      <c r="Q255" s="12" t="s">
        <v>1512</v>
      </c>
      <c r="R255" s="12" t="s">
        <v>1516</v>
      </c>
      <c r="S255" s="14">
        <v>12.12</v>
      </c>
    </row>
    <row r="256" ht="18" customHeight="1" spans="1:19">
      <c r="A256" s="4">
        <f>249-1</f>
        <v>248</v>
      </c>
      <c r="B256" s="5" t="s">
        <v>1517</v>
      </c>
      <c r="C256" s="5" t="s">
        <v>1518</v>
      </c>
      <c r="D256" s="6">
        <f t="shared" si="6"/>
        <v>16.16</v>
      </c>
      <c r="G256" s="6">
        <v>16.16</v>
      </c>
      <c r="I256" s="9">
        <v>92.7918</v>
      </c>
      <c r="J256" s="6">
        <f t="shared" si="7"/>
        <v>1499.52</v>
      </c>
      <c r="K256" s="10">
        <v>1499.52</v>
      </c>
      <c r="L256" s="11">
        <v>16.16</v>
      </c>
      <c r="M256" s="12" t="s">
        <v>1519</v>
      </c>
      <c r="N256" s="12" t="s">
        <v>1520</v>
      </c>
      <c r="O256" s="12" t="s">
        <v>1521</v>
      </c>
      <c r="P256" s="12" t="s">
        <v>1522</v>
      </c>
      <c r="Q256" s="12" t="s">
        <v>1518</v>
      </c>
      <c r="R256" s="12" t="s">
        <v>1522</v>
      </c>
      <c r="S256" s="14">
        <v>16.16</v>
      </c>
    </row>
    <row r="257" ht="18" customHeight="1" spans="1:19">
      <c r="A257" s="4">
        <f>250-1</f>
        <v>249</v>
      </c>
      <c r="B257" s="5" t="s">
        <v>1523</v>
      </c>
      <c r="C257" s="5" t="s">
        <v>1524</v>
      </c>
      <c r="D257" s="6">
        <f t="shared" si="6"/>
        <v>8.16</v>
      </c>
      <c r="G257" s="6">
        <v>8.16</v>
      </c>
      <c r="I257" s="9">
        <v>92.7918</v>
      </c>
      <c r="J257" s="6">
        <f t="shared" si="7"/>
        <v>757.18</v>
      </c>
      <c r="K257" s="10">
        <v>757.18</v>
      </c>
      <c r="L257" s="11">
        <v>8.16</v>
      </c>
      <c r="M257" s="12" t="s">
        <v>1525</v>
      </c>
      <c r="N257" s="12" t="s">
        <v>1526</v>
      </c>
      <c r="O257" s="12" t="s">
        <v>1527</v>
      </c>
      <c r="P257" s="12" t="s">
        <v>1528</v>
      </c>
      <c r="Q257" s="12" t="s">
        <v>1524</v>
      </c>
      <c r="R257" s="12" t="s">
        <v>1528</v>
      </c>
      <c r="S257" s="14">
        <v>8.16</v>
      </c>
    </row>
    <row r="258" ht="18" customHeight="1" spans="1:19">
      <c r="A258" s="4">
        <f>251-1</f>
        <v>250</v>
      </c>
      <c r="B258" s="5" t="s">
        <v>1529</v>
      </c>
      <c r="C258" s="5" t="s">
        <v>1530</v>
      </c>
      <c r="D258" s="6">
        <f t="shared" si="6"/>
        <v>4.04</v>
      </c>
      <c r="G258" s="6">
        <v>4.04</v>
      </c>
      <c r="I258" s="9">
        <v>92.7918</v>
      </c>
      <c r="J258" s="6">
        <f t="shared" si="7"/>
        <v>374.88</v>
      </c>
      <c r="K258" s="10">
        <v>374.88</v>
      </c>
      <c r="L258" s="11">
        <v>4.04</v>
      </c>
      <c r="M258" s="12" t="s">
        <v>1531</v>
      </c>
      <c r="N258" s="12" t="s">
        <v>1532</v>
      </c>
      <c r="O258" s="12" t="s">
        <v>1533</v>
      </c>
      <c r="P258" s="12" t="s">
        <v>1534</v>
      </c>
      <c r="Q258" s="12" t="s">
        <v>1530</v>
      </c>
      <c r="R258" s="12" t="s">
        <v>1534</v>
      </c>
      <c r="S258" s="14">
        <v>4.04</v>
      </c>
    </row>
    <row r="259" ht="18" customHeight="1" spans="1:19">
      <c r="A259" s="4">
        <f>252-1</f>
        <v>251</v>
      </c>
      <c r="B259" s="5" t="s">
        <v>1535</v>
      </c>
      <c r="C259" s="5" t="s">
        <v>1536</v>
      </c>
      <c r="D259" s="6">
        <f t="shared" si="6"/>
        <v>4.04</v>
      </c>
      <c r="G259" s="6">
        <v>4.04</v>
      </c>
      <c r="I259" s="9">
        <v>92.7918</v>
      </c>
      <c r="J259" s="6">
        <f t="shared" si="7"/>
        <v>374.88</v>
      </c>
      <c r="K259" s="10">
        <v>374.88</v>
      </c>
      <c r="L259" s="11">
        <v>4.04</v>
      </c>
      <c r="M259" s="12" t="s">
        <v>1537</v>
      </c>
      <c r="N259" s="12" t="s">
        <v>1538</v>
      </c>
      <c r="O259" s="12" t="s">
        <v>1539</v>
      </c>
      <c r="P259" s="12" t="s">
        <v>1540</v>
      </c>
      <c r="Q259" s="12" t="s">
        <v>1536</v>
      </c>
      <c r="R259" s="12" t="s">
        <v>1540</v>
      </c>
      <c r="S259" s="14">
        <v>4.04</v>
      </c>
    </row>
    <row r="260" ht="18" customHeight="1" spans="1:19">
      <c r="A260" s="4">
        <f>253-1</f>
        <v>252</v>
      </c>
      <c r="B260" s="5" t="s">
        <v>1541</v>
      </c>
      <c r="C260" s="5" t="s">
        <v>1542</v>
      </c>
      <c r="D260" s="6">
        <f t="shared" si="6"/>
        <v>20.2</v>
      </c>
      <c r="G260" s="6">
        <v>20.2</v>
      </c>
      <c r="I260" s="9">
        <v>92.7918</v>
      </c>
      <c r="J260" s="6">
        <f t="shared" si="7"/>
        <v>1874.39</v>
      </c>
      <c r="K260" s="10">
        <v>1874.39</v>
      </c>
      <c r="L260" s="11">
        <v>20.2</v>
      </c>
      <c r="M260" s="12" t="s">
        <v>1543</v>
      </c>
      <c r="N260" s="12" t="s">
        <v>1544</v>
      </c>
      <c r="O260" s="12" t="s">
        <v>1545</v>
      </c>
      <c r="P260" s="12" t="s">
        <v>1546</v>
      </c>
      <c r="Q260" s="12" t="s">
        <v>1542</v>
      </c>
      <c r="R260" s="12" t="s">
        <v>1546</v>
      </c>
      <c r="S260" s="14">
        <v>20.2</v>
      </c>
    </row>
    <row r="261" ht="18" customHeight="1" spans="1:19">
      <c r="A261" s="4">
        <f>254-1</f>
        <v>253</v>
      </c>
      <c r="B261" s="5" t="s">
        <v>1547</v>
      </c>
      <c r="C261" s="5" t="s">
        <v>1548</v>
      </c>
      <c r="D261" s="6">
        <f t="shared" si="6"/>
        <v>16.16</v>
      </c>
      <c r="G261" s="6">
        <v>16.16</v>
      </c>
      <c r="I261" s="9">
        <v>92.7918</v>
      </c>
      <c r="J261" s="6">
        <f t="shared" si="7"/>
        <v>1499.52</v>
      </c>
      <c r="K261" s="10">
        <v>1499.52</v>
      </c>
      <c r="L261" s="11">
        <v>16.16</v>
      </c>
      <c r="M261" s="12" t="s">
        <v>1549</v>
      </c>
      <c r="N261" s="12" t="s">
        <v>1550</v>
      </c>
      <c r="O261" s="12" t="s">
        <v>1551</v>
      </c>
      <c r="P261" s="12" t="s">
        <v>1552</v>
      </c>
      <c r="Q261" s="12" t="s">
        <v>1548</v>
      </c>
      <c r="R261" s="12" t="s">
        <v>1552</v>
      </c>
      <c r="S261" s="14">
        <v>16.16</v>
      </c>
    </row>
    <row r="262" ht="18" customHeight="1" spans="1:19">
      <c r="A262" s="4">
        <f>255-1</f>
        <v>254</v>
      </c>
      <c r="B262" s="5" t="s">
        <v>1553</v>
      </c>
      <c r="C262" s="5" t="s">
        <v>1554</v>
      </c>
      <c r="D262" s="6">
        <f t="shared" si="6"/>
        <v>4.04</v>
      </c>
      <c r="G262" s="6">
        <v>4.04</v>
      </c>
      <c r="I262" s="9">
        <v>92.7918</v>
      </c>
      <c r="J262" s="6">
        <f t="shared" si="7"/>
        <v>374.88</v>
      </c>
      <c r="K262" s="10">
        <v>374.88</v>
      </c>
      <c r="L262" s="11">
        <v>4.04</v>
      </c>
      <c r="M262" s="12" t="s">
        <v>1555</v>
      </c>
      <c r="N262" s="12" t="s">
        <v>1556</v>
      </c>
      <c r="O262" s="12" t="s">
        <v>1557</v>
      </c>
      <c r="P262" s="12" t="s">
        <v>1558</v>
      </c>
      <c r="Q262" s="12" t="s">
        <v>1554</v>
      </c>
      <c r="R262" s="12" t="s">
        <v>1558</v>
      </c>
      <c r="S262" s="14">
        <v>4.04</v>
      </c>
    </row>
    <row r="263" ht="18" customHeight="1" spans="1:19">
      <c r="A263" s="4">
        <f>256-1</f>
        <v>255</v>
      </c>
      <c r="B263" s="5" t="s">
        <v>1559</v>
      </c>
      <c r="C263" s="5" t="s">
        <v>1560</v>
      </c>
      <c r="D263" s="6">
        <f t="shared" si="6"/>
        <v>16.16</v>
      </c>
      <c r="G263" s="6">
        <v>16.16</v>
      </c>
      <c r="I263" s="9">
        <v>92.7918</v>
      </c>
      <c r="J263" s="6">
        <f t="shared" si="7"/>
        <v>1499.52</v>
      </c>
      <c r="K263" s="10">
        <v>1499.52</v>
      </c>
      <c r="L263" s="11">
        <v>16.16</v>
      </c>
      <c r="M263" s="12" t="s">
        <v>1561</v>
      </c>
      <c r="N263" s="12" t="s">
        <v>1562</v>
      </c>
      <c r="O263" s="12" t="s">
        <v>1563</v>
      </c>
      <c r="P263" s="12" t="s">
        <v>1564</v>
      </c>
      <c r="Q263" s="12" t="s">
        <v>1560</v>
      </c>
      <c r="R263" s="12" t="s">
        <v>1564</v>
      </c>
      <c r="S263" s="14">
        <v>16.16</v>
      </c>
    </row>
    <row r="264" ht="18" customHeight="1" spans="1:19">
      <c r="A264" s="4">
        <f>257-1</f>
        <v>256</v>
      </c>
      <c r="B264" s="5" t="s">
        <v>1565</v>
      </c>
      <c r="C264" s="5" t="s">
        <v>1566</v>
      </c>
      <c r="D264" s="6">
        <f t="shared" si="6"/>
        <v>20.2</v>
      </c>
      <c r="G264" s="6">
        <v>20.2</v>
      </c>
      <c r="I264" s="9">
        <v>92.7918</v>
      </c>
      <c r="J264" s="6">
        <f t="shared" si="7"/>
        <v>1874.39</v>
      </c>
      <c r="K264" s="10">
        <v>1874.39</v>
      </c>
      <c r="L264" s="11">
        <v>20.2</v>
      </c>
      <c r="M264" s="12" t="s">
        <v>1567</v>
      </c>
      <c r="N264" s="12" t="s">
        <v>1568</v>
      </c>
      <c r="O264" s="12" t="s">
        <v>1569</v>
      </c>
      <c r="P264" s="12" t="s">
        <v>1570</v>
      </c>
      <c r="Q264" s="12" t="s">
        <v>1566</v>
      </c>
      <c r="R264" s="12" t="s">
        <v>1570</v>
      </c>
      <c r="S264" s="14">
        <v>20.2</v>
      </c>
    </row>
    <row r="265" ht="18" customHeight="1" spans="1:19">
      <c r="A265" s="4">
        <f>258-1</f>
        <v>257</v>
      </c>
      <c r="B265" s="5" t="s">
        <v>1571</v>
      </c>
      <c r="C265" s="5" t="s">
        <v>1572</v>
      </c>
      <c r="D265" s="6">
        <f t="shared" ref="D265:D323" si="8">ROUND((ROUND(E265,2)+ROUND(F265,2)+ROUND(G265,2)+ROUND(H265,2)),2)</f>
        <v>20.2</v>
      </c>
      <c r="G265" s="6">
        <v>20.2</v>
      </c>
      <c r="I265" s="9">
        <v>92.7918</v>
      </c>
      <c r="J265" s="6">
        <f t="shared" ref="J265:J323" si="9">ROUND(((ROUND(E265,2)+ROUND(F265,2)+ROUND(G265,2)+ROUND(H265,2))*ROUND(I265,4)),2)</f>
        <v>1874.39</v>
      </c>
      <c r="K265" s="10">
        <v>1874.39</v>
      </c>
      <c r="L265" s="11">
        <v>20.2</v>
      </c>
      <c r="M265" s="12" t="s">
        <v>1573</v>
      </c>
      <c r="N265" s="12" t="s">
        <v>1574</v>
      </c>
      <c r="O265" s="12" t="s">
        <v>1575</v>
      </c>
      <c r="P265" s="12" t="s">
        <v>1576</v>
      </c>
      <c r="Q265" s="12" t="s">
        <v>1572</v>
      </c>
      <c r="R265" s="12" t="s">
        <v>1576</v>
      </c>
      <c r="S265" s="14">
        <v>20.2</v>
      </c>
    </row>
    <row r="266" ht="18" customHeight="1" spans="1:19">
      <c r="A266" s="4">
        <f>259-1</f>
        <v>258</v>
      </c>
      <c r="B266" s="5" t="s">
        <v>1577</v>
      </c>
      <c r="C266" s="5" t="s">
        <v>1578</v>
      </c>
      <c r="D266" s="6">
        <f t="shared" si="8"/>
        <v>4.04</v>
      </c>
      <c r="G266" s="6">
        <v>4.04</v>
      </c>
      <c r="I266" s="9">
        <v>92.7918</v>
      </c>
      <c r="J266" s="6">
        <f t="shared" si="9"/>
        <v>374.88</v>
      </c>
      <c r="K266" s="10">
        <v>374.88</v>
      </c>
      <c r="L266" s="11">
        <v>4.04</v>
      </c>
      <c r="M266" s="12" t="s">
        <v>1579</v>
      </c>
      <c r="N266" s="12" t="s">
        <v>1580</v>
      </c>
      <c r="O266" s="12" t="s">
        <v>1581</v>
      </c>
      <c r="P266" s="12" t="s">
        <v>1582</v>
      </c>
      <c r="Q266" s="12" t="s">
        <v>1578</v>
      </c>
      <c r="R266" s="12" t="s">
        <v>1582</v>
      </c>
      <c r="S266" s="14">
        <v>4.04</v>
      </c>
    </row>
    <row r="267" ht="18" customHeight="1" spans="1:19">
      <c r="A267" s="4">
        <f>260-1</f>
        <v>259</v>
      </c>
      <c r="B267" s="5" t="s">
        <v>1583</v>
      </c>
      <c r="C267" s="5" t="s">
        <v>1584</v>
      </c>
      <c r="D267" s="6">
        <f t="shared" si="8"/>
        <v>17.16</v>
      </c>
      <c r="G267" s="6">
        <v>17.16</v>
      </c>
      <c r="I267" s="9">
        <v>92.7918</v>
      </c>
      <c r="J267" s="6">
        <f t="shared" si="9"/>
        <v>1592.31</v>
      </c>
      <c r="K267" s="10">
        <v>1592.31</v>
      </c>
      <c r="L267" s="11">
        <v>17.16</v>
      </c>
      <c r="M267" s="12" t="s">
        <v>1585</v>
      </c>
      <c r="N267" s="12" t="s">
        <v>1586</v>
      </c>
      <c r="O267" s="12" t="s">
        <v>1587</v>
      </c>
      <c r="P267" s="12" t="s">
        <v>1588</v>
      </c>
      <c r="Q267" s="12" t="s">
        <v>1584</v>
      </c>
      <c r="R267" s="12" t="s">
        <v>1588</v>
      </c>
      <c r="S267" s="14">
        <v>17.16</v>
      </c>
    </row>
    <row r="268" ht="18" customHeight="1" spans="1:19">
      <c r="A268" s="4">
        <f>261-1</f>
        <v>260</v>
      </c>
      <c r="B268" s="5" t="s">
        <v>1589</v>
      </c>
      <c r="C268" s="5" t="s">
        <v>1590</v>
      </c>
      <c r="D268" s="6">
        <f t="shared" si="8"/>
        <v>12.12</v>
      </c>
      <c r="G268" s="6">
        <v>12.12</v>
      </c>
      <c r="I268" s="9">
        <v>92.7918</v>
      </c>
      <c r="J268" s="6">
        <f t="shared" si="9"/>
        <v>1124.64</v>
      </c>
      <c r="K268" s="10">
        <v>1124.64</v>
      </c>
      <c r="L268" s="11">
        <v>12.12</v>
      </c>
      <c r="M268" s="12" t="s">
        <v>1591</v>
      </c>
      <c r="N268" s="12" t="s">
        <v>1592</v>
      </c>
      <c r="O268" s="12" t="s">
        <v>1593</v>
      </c>
      <c r="P268" s="12" t="s">
        <v>1594</v>
      </c>
      <c r="Q268" s="12" t="s">
        <v>1590</v>
      </c>
      <c r="R268" s="12" t="s">
        <v>1594</v>
      </c>
      <c r="S268" s="14">
        <v>12.12</v>
      </c>
    </row>
    <row r="269" ht="18" customHeight="1" spans="1:19">
      <c r="A269" s="4">
        <f>262-1</f>
        <v>261</v>
      </c>
      <c r="B269" s="5" t="s">
        <v>1595</v>
      </c>
      <c r="C269" s="5" t="s">
        <v>1596</v>
      </c>
      <c r="D269" s="6">
        <f t="shared" si="8"/>
        <v>4.04</v>
      </c>
      <c r="G269" s="6">
        <v>4.04</v>
      </c>
      <c r="I269" s="9">
        <v>92.7918</v>
      </c>
      <c r="J269" s="6">
        <f t="shared" si="9"/>
        <v>374.88</v>
      </c>
      <c r="K269" s="10">
        <v>374.88</v>
      </c>
      <c r="L269" s="11">
        <v>4.04</v>
      </c>
      <c r="M269" s="12" t="s">
        <v>1597</v>
      </c>
      <c r="N269" s="12" t="s">
        <v>1598</v>
      </c>
      <c r="O269" s="12" t="s">
        <v>1599</v>
      </c>
      <c r="P269" s="12" t="s">
        <v>1600</v>
      </c>
      <c r="Q269" s="12" t="s">
        <v>1596</v>
      </c>
      <c r="R269" s="12" t="s">
        <v>1600</v>
      </c>
      <c r="S269" s="14">
        <v>4.04</v>
      </c>
    </row>
    <row r="270" ht="18" customHeight="1" spans="1:19">
      <c r="A270" s="4">
        <f>263-1</f>
        <v>262</v>
      </c>
      <c r="B270" s="5" t="s">
        <v>1601</v>
      </c>
      <c r="C270" s="5" t="s">
        <v>1602</v>
      </c>
      <c r="D270" s="6">
        <f t="shared" si="8"/>
        <v>24.24</v>
      </c>
      <c r="G270" s="6">
        <v>24.24</v>
      </c>
      <c r="I270" s="9">
        <v>92.7918</v>
      </c>
      <c r="J270" s="6">
        <f t="shared" si="9"/>
        <v>2249.27</v>
      </c>
      <c r="K270" s="10">
        <v>2249.27</v>
      </c>
      <c r="L270" s="11">
        <v>24.24</v>
      </c>
      <c r="M270" s="12" t="s">
        <v>1603</v>
      </c>
      <c r="N270" s="12" t="s">
        <v>1604</v>
      </c>
      <c r="O270" s="12" t="s">
        <v>1605</v>
      </c>
      <c r="P270" s="12" t="s">
        <v>1606</v>
      </c>
      <c r="Q270" s="12" t="s">
        <v>1602</v>
      </c>
      <c r="R270" s="12" t="s">
        <v>1606</v>
      </c>
      <c r="S270" s="14">
        <v>24.24</v>
      </c>
    </row>
    <row r="271" ht="18" customHeight="1" spans="1:19">
      <c r="A271" s="4">
        <f>264-1</f>
        <v>263</v>
      </c>
      <c r="B271" s="5" t="s">
        <v>1607</v>
      </c>
      <c r="C271" s="5" t="s">
        <v>1608</v>
      </c>
      <c r="D271" s="6">
        <f t="shared" si="8"/>
        <v>4.04</v>
      </c>
      <c r="G271" s="6">
        <v>4.04</v>
      </c>
      <c r="I271" s="9">
        <v>92.7918</v>
      </c>
      <c r="J271" s="6">
        <f t="shared" si="9"/>
        <v>374.88</v>
      </c>
      <c r="K271" s="10">
        <v>374.88</v>
      </c>
      <c r="L271" s="11">
        <v>4.04</v>
      </c>
      <c r="M271" s="12" t="s">
        <v>1609</v>
      </c>
      <c r="N271" s="12" t="s">
        <v>1610</v>
      </c>
      <c r="O271" s="12" t="s">
        <v>1611</v>
      </c>
      <c r="P271" s="12" t="s">
        <v>1612</v>
      </c>
      <c r="Q271" s="12" t="s">
        <v>1608</v>
      </c>
      <c r="R271" s="12" t="s">
        <v>1612</v>
      </c>
      <c r="S271" s="14">
        <v>4.04</v>
      </c>
    </row>
    <row r="272" ht="18" customHeight="1" spans="1:19">
      <c r="A272" s="4">
        <f>265-1</f>
        <v>264</v>
      </c>
      <c r="B272" s="5" t="s">
        <v>1613</v>
      </c>
      <c r="C272" s="5" t="s">
        <v>1614</v>
      </c>
      <c r="D272" s="6">
        <f t="shared" si="8"/>
        <v>12.12</v>
      </c>
      <c r="G272" s="6">
        <v>12.12</v>
      </c>
      <c r="I272" s="9">
        <v>92.7918</v>
      </c>
      <c r="J272" s="6">
        <f t="shared" si="9"/>
        <v>1124.64</v>
      </c>
      <c r="K272" s="10">
        <v>1124.64</v>
      </c>
      <c r="L272" s="11">
        <v>12.12</v>
      </c>
      <c r="M272" s="12" t="s">
        <v>1615</v>
      </c>
      <c r="N272" s="12" t="s">
        <v>1616</v>
      </c>
      <c r="O272" s="12" t="s">
        <v>1617</v>
      </c>
      <c r="P272" s="12" t="s">
        <v>1618</v>
      </c>
      <c r="Q272" s="12" t="s">
        <v>1614</v>
      </c>
      <c r="R272" s="12" t="s">
        <v>1618</v>
      </c>
      <c r="S272" s="14">
        <v>12.12</v>
      </c>
    </row>
    <row r="273" ht="18" customHeight="1" spans="1:19">
      <c r="A273" s="4">
        <f>266-1</f>
        <v>265</v>
      </c>
      <c r="B273" s="5" t="s">
        <v>1619</v>
      </c>
      <c r="C273" s="5" t="s">
        <v>1620</v>
      </c>
      <c r="D273" s="6">
        <f t="shared" si="8"/>
        <v>32.32</v>
      </c>
      <c r="G273" s="6">
        <v>32.32</v>
      </c>
      <c r="I273" s="9">
        <v>92.7918</v>
      </c>
      <c r="J273" s="6">
        <f t="shared" si="9"/>
        <v>2999.03</v>
      </c>
      <c r="K273" s="10">
        <v>2999.03</v>
      </c>
      <c r="L273" s="11">
        <v>32.32</v>
      </c>
      <c r="M273" s="12" t="s">
        <v>1621</v>
      </c>
      <c r="N273" s="12" t="s">
        <v>1622</v>
      </c>
      <c r="O273" s="12" t="s">
        <v>1623</v>
      </c>
      <c r="P273" s="12" t="s">
        <v>1624</v>
      </c>
      <c r="Q273" s="12" t="s">
        <v>1620</v>
      </c>
      <c r="R273" s="12" t="s">
        <v>1624</v>
      </c>
      <c r="S273" s="14">
        <v>32.32</v>
      </c>
    </row>
    <row r="274" ht="18" customHeight="1" spans="1:19">
      <c r="A274" s="4">
        <f>267-1</f>
        <v>266</v>
      </c>
      <c r="B274" s="5" t="s">
        <v>1625</v>
      </c>
      <c r="C274" s="5" t="s">
        <v>1626</v>
      </c>
      <c r="D274" s="6">
        <f t="shared" si="8"/>
        <v>12.12</v>
      </c>
      <c r="G274" s="6">
        <v>12.12</v>
      </c>
      <c r="I274" s="9">
        <v>92.7918</v>
      </c>
      <c r="J274" s="6">
        <f t="shared" si="9"/>
        <v>1124.64</v>
      </c>
      <c r="K274" s="10">
        <v>1124.64</v>
      </c>
      <c r="L274" s="11">
        <v>12.12</v>
      </c>
      <c r="M274" s="12" t="s">
        <v>1627</v>
      </c>
      <c r="N274" s="12" t="s">
        <v>1628</v>
      </c>
      <c r="O274" s="12" t="s">
        <v>1629</v>
      </c>
      <c r="P274" s="12" t="s">
        <v>1630</v>
      </c>
      <c r="Q274" s="12" t="s">
        <v>1626</v>
      </c>
      <c r="R274" s="12" t="s">
        <v>1630</v>
      </c>
      <c r="S274" s="14">
        <v>12.12</v>
      </c>
    </row>
    <row r="275" ht="18" customHeight="1" spans="1:19">
      <c r="A275" s="4">
        <f>268-1</f>
        <v>267</v>
      </c>
      <c r="B275" s="5" t="s">
        <v>1631</v>
      </c>
      <c r="C275" s="5" t="s">
        <v>1632</v>
      </c>
      <c r="D275" s="6">
        <f t="shared" si="8"/>
        <v>12.12</v>
      </c>
      <c r="G275" s="6">
        <v>12.12</v>
      </c>
      <c r="I275" s="9">
        <v>92.7918</v>
      </c>
      <c r="J275" s="6">
        <f t="shared" si="9"/>
        <v>1124.64</v>
      </c>
      <c r="K275" s="10">
        <v>1124.64</v>
      </c>
      <c r="L275" s="11">
        <v>12.12</v>
      </c>
      <c r="M275" s="12" t="s">
        <v>1633</v>
      </c>
      <c r="N275" s="12" t="s">
        <v>1634</v>
      </c>
      <c r="O275" s="12" t="s">
        <v>1635</v>
      </c>
      <c r="P275" s="12" t="s">
        <v>1636</v>
      </c>
      <c r="Q275" s="12" t="s">
        <v>1632</v>
      </c>
      <c r="R275" s="12" t="s">
        <v>1636</v>
      </c>
      <c r="S275" s="14">
        <v>12.12</v>
      </c>
    </row>
    <row r="276" ht="18" customHeight="1" spans="1:19">
      <c r="A276" s="4">
        <f>269-1</f>
        <v>268</v>
      </c>
      <c r="B276" s="5" t="s">
        <v>1637</v>
      </c>
      <c r="C276" s="5" t="s">
        <v>1638</v>
      </c>
      <c r="D276" s="6">
        <f t="shared" si="8"/>
        <v>28.28</v>
      </c>
      <c r="G276" s="6">
        <v>28.28</v>
      </c>
      <c r="I276" s="9">
        <v>92.7918</v>
      </c>
      <c r="J276" s="6">
        <f t="shared" si="9"/>
        <v>2624.15</v>
      </c>
      <c r="K276" s="10">
        <v>2624.15</v>
      </c>
      <c r="L276" s="11">
        <v>28.28</v>
      </c>
      <c r="M276" s="12" t="s">
        <v>1639</v>
      </c>
      <c r="N276" s="12" t="s">
        <v>1640</v>
      </c>
      <c r="O276" s="12" t="s">
        <v>1641</v>
      </c>
      <c r="P276" s="12" t="s">
        <v>1642</v>
      </c>
      <c r="Q276" s="12" t="s">
        <v>1638</v>
      </c>
      <c r="R276" s="12" t="s">
        <v>1642</v>
      </c>
      <c r="S276" s="14">
        <v>28.28</v>
      </c>
    </row>
    <row r="277" ht="18" customHeight="1" spans="1:19">
      <c r="A277" s="4">
        <f>270-1</f>
        <v>269</v>
      </c>
      <c r="B277" s="5" t="s">
        <v>1643</v>
      </c>
      <c r="C277" s="5" t="s">
        <v>1644</v>
      </c>
      <c r="D277" s="6">
        <f t="shared" si="8"/>
        <v>16.16</v>
      </c>
      <c r="G277" s="6">
        <v>16.16</v>
      </c>
      <c r="I277" s="9">
        <v>92.7918</v>
      </c>
      <c r="J277" s="6">
        <f t="shared" si="9"/>
        <v>1499.52</v>
      </c>
      <c r="K277" s="10">
        <v>1499.52</v>
      </c>
      <c r="L277" s="11">
        <v>16.16</v>
      </c>
      <c r="M277" s="12" t="s">
        <v>1645</v>
      </c>
      <c r="N277" s="12" t="s">
        <v>1646</v>
      </c>
      <c r="O277" s="12" t="s">
        <v>1647</v>
      </c>
      <c r="P277" s="12" t="s">
        <v>1648</v>
      </c>
      <c r="Q277" s="12" t="s">
        <v>1644</v>
      </c>
      <c r="R277" s="12" t="s">
        <v>1648</v>
      </c>
      <c r="S277" s="14">
        <v>16.16</v>
      </c>
    </row>
    <row r="278" ht="18" customHeight="1" spans="1:19">
      <c r="A278" s="4">
        <f>271-1</f>
        <v>270</v>
      </c>
      <c r="B278" s="5" t="s">
        <v>1649</v>
      </c>
      <c r="C278" s="5" t="s">
        <v>1650</v>
      </c>
      <c r="D278" s="6">
        <f t="shared" si="8"/>
        <v>12.12</v>
      </c>
      <c r="G278" s="6">
        <v>12.12</v>
      </c>
      <c r="I278" s="9">
        <v>92.7918</v>
      </c>
      <c r="J278" s="6">
        <f t="shared" si="9"/>
        <v>1124.64</v>
      </c>
      <c r="K278" s="10">
        <v>1124.64</v>
      </c>
      <c r="L278" s="11">
        <v>12.12</v>
      </c>
      <c r="M278" s="12" t="s">
        <v>1651</v>
      </c>
      <c r="N278" s="12" t="s">
        <v>1652</v>
      </c>
      <c r="O278" s="12" t="s">
        <v>1653</v>
      </c>
      <c r="P278" s="12" t="s">
        <v>1654</v>
      </c>
      <c r="Q278" s="12" t="s">
        <v>1650</v>
      </c>
      <c r="R278" s="12" t="s">
        <v>1654</v>
      </c>
      <c r="S278" s="14">
        <v>12.12</v>
      </c>
    </row>
    <row r="279" ht="18" customHeight="1" spans="1:19">
      <c r="A279" s="4">
        <f>272-1</f>
        <v>271</v>
      </c>
      <c r="B279" s="5" t="s">
        <v>1655</v>
      </c>
      <c r="C279" s="5" t="s">
        <v>1656</v>
      </c>
      <c r="D279" s="6">
        <f t="shared" si="8"/>
        <v>16.16</v>
      </c>
      <c r="G279" s="6">
        <v>16.16</v>
      </c>
      <c r="I279" s="9">
        <v>92.7918</v>
      </c>
      <c r="J279" s="6">
        <f t="shared" si="9"/>
        <v>1499.52</v>
      </c>
      <c r="K279" s="10">
        <v>1499.52</v>
      </c>
      <c r="L279" s="11">
        <v>16.16</v>
      </c>
      <c r="M279" s="12" t="s">
        <v>1657</v>
      </c>
      <c r="N279" s="12" t="s">
        <v>1658</v>
      </c>
      <c r="O279" s="12" t="s">
        <v>1659</v>
      </c>
      <c r="P279" s="12" t="s">
        <v>1660</v>
      </c>
      <c r="Q279" s="12" t="s">
        <v>1656</v>
      </c>
      <c r="R279" s="12" t="s">
        <v>1660</v>
      </c>
      <c r="S279" s="14">
        <v>16.16</v>
      </c>
    </row>
    <row r="280" ht="18" customHeight="1" spans="1:19">
      <c r="A280" s="4">
        <f>273-1</f>
        <v>272</v>
      </c>
      <c r="B280" s="5" t="s">
        <v>1661</v>
      </c>
      <c r="C280" s="5" t="s">
        <v>1662</v>
      </c>
      <c r="D280" s="6">
        <f t="shared" si="8"/>
        <v>24.24</v>
      </c>
      <c r="G280" s="6">
        <v>24.24</v>
      </c>
      <c r="I280" s="9">
        <v>92.7918</v>
      </c>
      <c r="J280" s="6">
        <f t="shared" si="9"/>
        <v>2249.27</v>
      </c>
      <c r="K280" s="10">
        <v>2249.27</v>
      </c>
      <c r="L280" s="11">
        <v>24.24</v>
      </c>
      <c r="M280" s="12" t="s">
        <v>1663</v>
      </c>
      <c r="N280" s="12" t="s">
        <v>1664</v>
      </c>
      <c r="O280" s="12" t="s">
        <v>1665</v>
      </c>
      <c r="P280" s="12" t="s">
        <v>1666</v>
      </c>
      <c r="Q280" s="12" t="s">
        <v>1662</v>
      </c>
      <c r="R280" s="12" t="s">
        <v>1666</v>
      </c>
      <c r="S280" s="14">
        <v>24.24</v>
      </c>
    </row>
    <row r="281" ht="18" customHeight="1" spans="1:19">
      <c r="A281" s="4">
        <f>274-1</f>
        <v>273</v>
      </c>
      <c r="B281" s="5" t="s">
        <v>1667</v>
      </c>
      <c r="C281" s="5" t="s">
        <v>1668</v>
      </c>
      <c r="D281" s="6">
        <f t="shared" si="8"/>
        <v>8.08</v>
      </c>
      <c r="G281" s="6">
        <v>8.08</v>
      </c>
      <c r="I281" s="9">
        <v>92.7918</v>
      </c>
      <c r="J281" s="6">
        <f t="shared" si="9"/>
        <v>749.76</v>
      </c>
      <c r="K281" s="10">
        <v>749.76</v>
      </c>
      <c r="L281" s="11">
        <v>8.08</v>
      </c>
      <c r="M281" s="12" t="s">
        <v>1669</v>
      </c>
      <c r="N281" s="12" t="s">
        <v>1670</v>
      </c>
      <c r="O281" s="12" t="s">
        <v>1671</v>
      </c>
      <c r="P281" s="12" t="s">
        <v>1672</v>
      </c>
      <c r="Q281" s="12" t="s">
        <v>1668</v>
      </c>
      <c r="R281" s="12" t="s">
        <v>1672</v>
      </c>
      <c r="S281" s="14">
        <v>8.08</v>
      </c>
    </row>
    <row r="282" ht="18" customHeight="1" spans="1:19">
      <c r="A282" s="4">
        <f>275-1</f>
        <v>274</v>
      </c>
      <c r="B282" s="5" t="s">
        <v>1673</v>
      </c>
      <c r="C282" s="5" t="s">
        <v>1674</v>
      </c>
      <c r="D282" s="6">
        <f t="shared" si="8"/>
        <v>28.28</v>
      </c>
      <c r="G282" s="6">
        <v>28.28</v>
      </c>
      <c r="I282" s="9">
        <v>92.7918</v>
      </c>
      <c r="J282" s="6">
        <f t="shared" si="9"/>
        <v>2624.15</v>
      </c>
      <c r="K282" s="10">
        <v>2624.15</v>
      </c>
      <c r="L282" s="11">
        <v>28.28</v>
      </c>
      <c r="M282" s="12" t="s">
        <v>1675</v>
      </c>
      <c r="N282" s="12" t="s">
        <v>1676</v>
      </c>
      <c r="O282" s="12" t="s">
        <v>1677</v>
      </c>
      <c r="P282" s="12" t="s">
        <v>1678</v>
      </c>
      <c r="Q282" s="12" t="s">
        <v>1674</v>
      </c>
      <c r="R282" s="12" t="s">
        <v>1678</v>
      </c>
      <c r="S282" s="14">
        <v>28.28</v>
      </c>
    </row>
    <row r="283" ht="18" customHeight="1" spans="1:19">
      <c r="A283" s="4">
        <f>276-1</f>
        <v>275</v>
      </c>
      <c r="B283" s="5" t="s">
        <v>1679</v>
      </c>
      <c r="C283" s="5" t="s">
        <v>1680</v>
      </c>
      <c r="D283" s="6">
        <f t="shared" si="8"/>
        <v>12.12</v>
      </c>
      <c r="G283" s="6">
        <v>12.12</v>
      </c>
      <c r="I283" s="9">
        <v>92.7918</v>
      </c>
      <c r="J283" s="6">
        <f t="shared" si="9"/>
        <v>1124.64</v>
      </c>
      <c r="K283" s="10">
        <v>1124.64</v>
      </c>
      <c r="L283" s="11">
        <v>12.12</v>
      </c>
      <c r="M283" s="12" t="s">
        <v>1681</v>
      </c>
      <c r="N283" s="12" t="s">
        <v>1682</v>
      </c>
      <c r="O283" s="12" t="s">
        <v>1683</v>
      </c>
      <c r="P283" s="12" t="s">
        <v>1684</v>
      </c>
      <c r="Q283" s="12" t="s">
        <v>1680</v>
      </c>
      <c r="R283" s="12" t="s">
        <v>1684</v>
      </c>
      <c r="S283" s="14">
        <v>12.12</v>
      </c>
    </row>
    <row r="284" ht="18" customHeight="1" spans="1:19">
      <c r="A284" s="4">
        <f>277-1</f>
        <v>276</v>
      </c>
      <c r="B284" s="5" t="s">
        <v>1685</v>
      </c>
      <c r="C284" s="5" t="s">
        <v>1686</v>
      </c>
      <c r="D284" s="6">
        <f t="shared" si="8"/>
        <v>16.16</v>
      </c>
      <c r="G284" s="6">
        <v>16.16</v>
      </c>
      <c r="I284" s="9">
        <v>92.7918</v>
      </c>
      <c r="J284" s="6">
        <f t="shared" si="9"/>
        <v>1499.52</v>
      </c>
      <c r="K284" s="10">
        <v>1499.52</v>
      </c>
      <c r="L284" s="11">
        <v>16.16</v>
      </c>
      <c r="M284" s="12" t="s">
        <v>1687</v>
      </c>
      <c r="N284" s="12" t="s">
        <v>1688</v>
      </c>
      <c r="O284" s="12" t="s">
        <v>1689</v>
      </c>
      <c r="P284" s="12" t="s">
        <v>1690</v>
      </c>
      <c r="Q284" s="12" t="s">
        <v>1686</v>
      </c>
      <c r="R284" s="12" t="s">
        <v>1690</v>
      </c>
      <c r="S284" s="14">
        <v>16.16</v>
      </c>
    </row>
    <row r="285" ht="18" customHeight="1" spans="1:19">
      <c r="A285" s="4">
        <f>278-1</f>
        <v>277</v>
      </c>
      <c r="B285" s="5" t="s">
        <v>1691</v>
      </c>
      <c r="C285" s="5" t="s">
        <v>1692</v>
      </c>
      <c r="D285" s="6">
        <f t="shared" si="8"/>
        <v>16.16</v>
      </c>
      <c r="G285" s="6">
        <v>16.16</v>
      </c>
      <c r="I285" s="9">
        <v>92.7918</v>
      </c>
      <c r="J285" s="6">
        <f t="shared" si="9"/>
        <v>1499.52</v>
      </c>
      <c r="K285" s="10">
        <v>1499.52</v>
      </c>
      <c r="L285" s="11">
        <v>16.16</v>
      </c>
      <c r="M285" s="12" t="s">
        <v>1693</v>
      </c>
      <c r="N285" s="12" t="s">
        <v>1694</v>
      </c>
      <c r="O285" s="12" t="s">
        <v>1695</v>
      </c>
      <c r="P285" s="12" t="s">
        <v>1696</v>
      </c>
      <c r="Q285" s="12" t="s">
        <v>1692</v>
      </c>
      <c r="R285" s="12" t="s">
        <v>1696</v>
      </c>
      <c r="S285" s="14">
        <v>16.16</v>
      </c>
    </row>
    <row r="286" ht="18" customHeight="1" spans="1:19">
      <c r="A286" s="4">
        <f>279-1</f>
        <v>278</v>
      </c>
      <c r="B286" s="5" t="s">
        <v>1697</v>
      </c>
      <c r="C286" s="5" t="s">
        <v>1698</v>
      </c>
      <c r="D286" s="6">
        <f t="shared" si="8"/>
        <v>4.04</v>
      </c>
      <c r="G286" s="6">
        <v>4.04</v>
      </c>
      <c r="I286" s="9">
        <v>92.7918</v>
      </c>
      <c r="J286" s="6">
        <f t="shared" si="9"/>
        <v>374.88</v>
      </c>
      <c r="K286" s="10">
        <v>374.88</v>
      </c>
      <c r="L286" s="11">
        <v>4.04</v>
      </c>
      <c r="M286" s="12" t="s">
        <v>1699</v>
      </c>
      <c r="N286" s="12" t="s">
        <v>1700</v>
      </c>
      <c r="O286" s="12" t="s">
        <v>1701</v>
      </c>
      <c r="P286" s="12" t="s">
        <v>1702</v>
      </c>
      <c r="Q286" s="12" t="s">
        <v>1698</v>
      </c>
      <c r="R286" s="12" t="s">
        <v>1702</v>
      </c>
      <c r="S286" s="14">
        <v>4.04</v>
      </c>
    </row>
    <row r="287" ht="18" customHeight="1" spans="1:19">
      <c r="A287" s="4">
        <f>280-1</f>
        <v>279</v>
      </c>
      <c r="B287" s="5" t="s">
        <v>1703</v>
      </c>
      <c r="C287" s="5" t="s">
        <v>1704</v>
      </c>
      <c r="D287" s="6">
        <f t="shared" si="8"/>
        <v>29.28</v>
      </c>
      <c r="G287" s="6">
        <v>29.28</v>
      </c>
      <c r="I287" s="9">
        <v>92.7918</v>
      </c>
      <c r="J287" s="6">
        <f t="shared" si="9"/>
        <v>2716.94</v>
      </c>
      <c r="K287" s="10">
        <v>2716.94</v>
      </c>
      <c r="L287" s="11">
        <v>29.28</v>
      </c>
      <c r="M287" s="12" t="s">
        <v>1705</v>
      </c>
      <c r="N287" s="12" t="s">
        <v>1706</v>
      </c>
      <c r="O287" s="12" t="s">
        <v>1707</v>
      </c>
      <c r="P287" s="12" t="s">
        <v>1708</v>
      </c>
      <c r="Q287" s="12" t="s">
        <v>1704</v>
      </c>
      <c r="R287" s="12" t="s">
        <v>1708</v>
      </c>
      <c r="S287" s="14">
        <v>29.28</v>
      </c>
    </row>
    <row r="288" ht="18" customHeight="1" spans="1:19">
      <c r="A288" s="4">
        <f>281-1</f>
        <v>280</v>
      </c>
      <c r="B288" s="5" t="s">
        <v>1709</v>
      </c>
      <c r="C288" s="5" t="s">
        <v>1710</v>
      </c>
      <c r="D288" s="6">
        <f t="shared" si="8"/>
        <v>12.12</v>
      </c>
      <c r="G288" s="6">
        <v>12.12</v>
      </c>
      <c r="I288" s="9">
        <v>92.7918</v>
      </c>
      <c r="J288" s="6">
        <f t="shared" si="9"/>
        <v>1124.64</v>
      </c>
      <c r="K288" s="10">
        <v>1124.64</v>
      </c>
      <c r="L288" s="11">
        <v>12.12</v>
      </c>
      <c r="M288" s="12" t="s">
        <v>1711</v>
      </c>
      <c r="N288" s="12" t="s">
        <v>1712</v>
      </c>
      <c r="O288" s="12" t="s">
        <v>1713</v>
      </c>
      <c r="P288" s="12" t="s">
        <v>1714</v>
      </c>
      <c r="Q288" s="12" t="s">
        <v>1710</v>
      </c>
      <c r="R288" s="12" t="s">
        <v>1714</v>
      </c>
      <c r="S288" s="14">
        <v>12.12</v>
      </c>
    </row>
    <row r="289" ht="18" customHeight="1" spans="1:19">
      <c r="A289" s="4">
        <f>282-1</f>
        <v>281</v>
      </c>
      <c r="B289" s="5" t="s">
        <v>1715</v>
      </c>
      <c r="C289" s="5" t="s">
        <v>1716</v>
      </c>
      <c r="D289" s="6">
        <f t="shared" si="8"/>
        <v>4.04</v>
      </c>
      <c r="G289" s="6">
        <v>4.04</v>
      </c>
      <c r="I289" s="9">
        <v>92.7918</v>
      </c>
      <c r="J289" s="6">
        <f t="shared" si="9"/>
        <v>374.88</v>
      </c>
      <c r="K289" s="10">
        <v>374.88</v>
      </c>
      <c r="L289" s="11">
        <v>4.04</v>
      </c>
      <c r="M289" s="12" t="s">
        <v>1717</v>
      </c>
      <c r="N289" s="12" t="s">
        <v>1718</v>
      </c>
      <c r="O289" s="12" t="s">
        <v>1719</v>
      </c>
      <c r="P289" s="12" t="s">
        <v>1720</v>
      </c>
      <c r="Q289" s="12" t="s">
        <v>1716</v>
      </c>
      <c r="R289" s="12" t="s">
        <v>1720</v>
      </c>
      <c r="S289" s="14">
        <v>4.04</v>
      </c>
    </row>
    <row r="290" ht="18" customHeight="1" spans="1:19">
      <c r="A290" s="4">
        <f>283-1</f>
        <v>282</v>
      </c>
      <c r="B290" s="5" t="s">
        <v>1721</v>
      </c>
      <c r="C290" s="5" t="s">
        <v>1722</v>
      </c>
      <c r="D290" s="6">
        <f t="shared" si="8"/>
        <v>28.28</v>
      </c>
      <c r="G290" s="6">
        <v>28.28</v>
      </c>
      <c r="I290" s="9">
        <v>92.7918</v>
      </c>
      <c r="J290" s="6">
        <f t="shared" si="9"/>
        <v>2624.15</v>
      </c>
      <c r="K290" s="10">
        <v>2624.15</v>
      </c>
      <c r="L290" s="11">
        <v>28.28</v>
      </c>
      <c r="M290" s="12" t="s">
        <v>1723</v>
      </c>
      <c r="N290" s="12" t="s">
        <v>1724</v>
      </c>
      <c r="O290" s="12" t="s">
        <v>1725</v>
      </c>
      <c r="P290" s="12" t="s">
        <v>1726</v>
      </c>
      <c r="Q290" s="12" t="s">
        <v>1722</v>
      </c>
      <c r="R290" s="12" t="s">
        <v>1726</v>
      </c>
      <c r="S290" s="14">
        <v>28.28</v>
      </c>
    </row>
    <row r="291" ht="18" customHeight="1" spans="1:19">
      <c r="A291" s="4">
        <f>284-1</f>
        <v>283</v>
      </c>
      <c r="B291" s="5" t="s">
        <v>1727</v>
      </c>
      <c r="C291" s="5" t="s">
        <v>1728</v>
      </c>
      <c r="D291" s="6">
        <f t="shared" si="8"/>
        <v>16.16</v>
      </c>
      <c r="G291" s="6">
        <v>16.16</v>
      </c>
      <c r="I291" s="9">
        <v>92.7918</v>
      </c>
      <c r="J291" s="6">
        <f t="shared" si="9"/>
        <v>1499.52</v>
      </c>
      <c r="K291" s="10">
        <v>1499.52</v>
      </c>
      <c r="L291" s="11">
        <v>16.16</v>
      </c>
      <c r="M291" s="12" t="s">
        <v>1729</v>
      </c>
      <c r="N291" s="12" t="s">
        <v>1730</v>
      </c>
      <c r="O291" s="12" t="s">
        <v>1731</v>
      </c>
      <c r="P291" s="12" t="s">
        <v>1732</v>
      </c>
      <c r="Q291" s="12" t="s">
        <v>1728</v>
      </c>
      <c r="R291" s="12" t="s">
        <v>1732</v>
      </c>
      <c r="S291" s="14">
        <v>16.16</v>
      </c>
    </row>
    <row r="292" ht="18" customHeight="1" spans="1:19">
      <c r="A292" s="4">
        <f>285-1</f>
        <v>284</v>
      </c>
      <c r="B292" s="5" t="s">
        <v>1733</v>
      </c>
      <c r="C292" s="5" t="s">
        <v>1734</v>
      </c>
      <c r="D292" s="6">
        <f t="shared" si="8"/>
        <v>12.12</v>
      </c>
      <c r="G292" s="6">
        <v>12.12</v>
      </c>
      <c r="I292" s="9">
        <v>92.7918</v>
      </c>
      <c r="J292" s="6">
        <f t="shared" si="9"/>
        <v>1124.64</v>
      </c>
      <c r="K292" s="10">
        <v>1124.64</v>
      </c>
      <c r="L292" s="11">
        <v>12.12</v>
      </c>
      <c r="M292" s="12" t="s">
        <v>1735</v>
      </c>
      <c r="N292" s="12" t="s">
        <v>1736</v>
      </c>
      <c r="O292" s="12" t="s">
        <v>1737</v>
      </c>
      <c r="P292" s="12" t="s">
        <v>1738</v>
      </c>
      <c r="Q292" s="12" t="s">
        <v>1734</v>
      </c>
      <c r="R292" s="12" t="s">
        <v>1738</v>
      </c>
      <c r="S292" s="14">
        <v>12.12</v>
      </c>
    </row>
    <row r="293" ht="18" customHeight="1" spans="1:19">
      <c r="A293" s="4">
        <f>286-1</f>
        <v>285</v>
      </c>
      <c r="B293" s="5" t="s">
        <v>1739</v>
      </c>
      <c r="C293" s="5" t="s">
        <v>1740</v>
      </c>
      <c r="D293" s="6">
        <f t="shared" si="8"/>
        <v>28.28</v>
      </c>
      <c r="G293" s="6">
        <v>28.28</v>
      </c>
      <c r="I293" s="9">
        <v>92.7918</v>
      </c>
      <c r="J293" s="6">
        <f t="shared" si="9"/>
        <v>2624.15</v>
      </c>
      <c r="K293" s="10">
        <v>2624.15</v>
      </c>
      <c r="L293" s="11">
        <v>28.28</v>
      </c>
      <c r="M293" s="12" t="s">
        <v>1741</v>
      </c>
      <c r="N293" s="12" t="s">
        <v>1742</v>
      </c>
      <c r="O293" s="12" t="s">
        <v>1743</v>
      </c>
      <c r="P293" s="12" t="s">
        <v>1744</v>
      </c>
      <c r="Q293" s="12" t="s">
        <v>1740</v>
      </c>
      <c r="R293" s="12" t="s">
        <v>1744</v>
      </c>
      <c r="S293" s="14">
        <v>28.28</v>
      </c>
    </row>
    <row r="294" ht="18" customHeight="1" spans="1:19">
      <c r="A294" s="4">
        <f>287-1</f>
        <v>286</v>
      </c>
      <c r="B294" s="5" t="s">
        <v>1745</v>
      </c>
      <c r="C294" s="5" t="s">
        <v>1746</v>
      </c>
      <c r="D294" s="6">
        <f t="shared" si="8"/>
        <v>16.16</v>
      </c>
      <c r="G294" s="6">
        <v>16.16</v>
      </c>
      <c r="I294" s="9">
        <v>92.7918</v>
      </c>
      <c r="J294" s="6">
        <f t="shared" si="9"/>
        <v>1499.52</v>
      </c>
      <c r="K294" s="10">
        <v>1499.52</v>
      </c>
      <c r="L294" s="11">
        <v>16.16</v>
      </c>
      <c r="M294" s="12" t="s">
        <v>1747</v>
      </c>
      <c r="N294" s="12" t="s">
        <v>1748</v>
      </c>
      <c r="O294" s="12" t="s">
        <v>1749</v>
      </c>
      <c r="P294" s="12" t="s">
        <v>1750</v>
      </c>
      <c r="Q294" s="12" t="s">
        <v>1746</v>
      </c>
      <c r="R294" s="12" t="s">
        <v>1750</v>
      </c>
      <c r="S294" s="14">
        <v>16.16</v>
      </c>
    </row>
    <row r="295" ht="18" customHeight="1" spans="1:19">
      <c r="A295" s="4">
        <f>288-1</f>
        <v>287</v>
      </c>
      <c r="B295" s="5" t="s">
        <v>1751</v>
      </c>
      <c r="C295" s="5" t="s">
        <v>1752</v>
      </c>
      <c r="D295" s="6">
        <f t="shared" si="8"/>
        <v>16.16</v>
      </c>
      <c r="G295" s="6">
        <v>16.16</v>
      </c>
      <c r="I295" s="9">
        <v>92.7918</v>
      </c>
      <c r="J295" s="6">
        <f t="shared" si="9"/>
        <v>1499.52</v>
      </c>
      <c r="K295" s="10">
        <v>1499.52</v>
      </c>
      <c r="L295" s="11">
        <v>16.16</v>
      </c>
      <c r="M295" s="12" t="s">
        <v>1753</v>
      </c>
      <c r="N295" s="12" t="s">
        <v>1754</v>
      </c>
      <c r="O295" s="12" t="s">
        <v>1755</v>
      </c>
      <c r="P295" s="12" t="s">
        <v>1756</v>
      </c>
      <c r="Q295" s="12" t="s">
        <v>1752</v>
      </c>
      <c r="R295" s="12" t="s">
        <v>1756</v>
      </c>
      <c r="S295" s="14">
        <v>16.16</v>
      </c>
    </row>
    <row r="296" ht="18" customHeight="1" spans="1:19">
      <c r="A296" s="4">
        <f>289-1</f>
        <v>288</v>
      </c>
      <c r="B296" s="5" t="s">
        <v>1757</v>
      </c>
      <c r="C296" s="5" t="s">
        <v>1758</v>
      </c>
      <c r="D296" s="6">
        <f t="shared" si="8"/>
        <v>16.16</v>
      </c>
      <c r="G296" s="6">
        <v>16.16</v>
      </c>
      <c r="I296" s="9">
        <v>92.7918</v>
      </c>
      <c r="J296" s="6">
        <f t="shared" si="9"/>
        <v>1499.52</v>
      </c>
      <c r="K296" s="10">
        <v>1499.52</v>
      </c>
      <c r="L296" s="11">
        <v>16.16</v>
      </c>
      <c r="M296" s="12" t="s">
        <v>1759</v>
      </c>
      <c r="N296" s="12" t="s">
        <v>1760</v>
      </c>
      <c r="O296" s="12" t="s">
        <v>1761</v>
      </c>
      <c r="P296" s="12" t="s">
        <v>1762</v>
      </c>
      <c r="Q296" s="12" t="s">
        <v>1758</v>
      </c>
      <c r="R296" s="12" t="s">
        <v>1762</v>
      </c>
      <c r="S296" s="14">
        <v>16.16</v>
      </c>
    </row>
    <row r="297" ht="18" customHeight="1" spans="1:19">
      <c r="A297" s="4">
        <f>290-1</f>
        <v>289</v>
      </c>
      <c r="B297" s="5" t="s">
        <v>1763</v>
      </c>
      <c r="C297" s="5" t="s">
        <v>1764</v>
      </c>
      <c r="D297" s="6">
        <f t="shared" si="8"/>
        <v>24.24</v>
      </c>
      <c r="G297" s="6">
        <v>24.24</v>
      </c>
      <c r="I297" s="9">
        <v>92.7918</v>
      </c>
      <c r="J297" s="6">
        <f t="shared" si="9"/>
        <v>2249.27</v>
      </c>
      <c r="K297" s="10">
        <v>2249.27</v>
      </c>
      <c r="L297" s="11">
        <v>24.24</v>
      </c>
      <c r="M297" s="12" t="s">
        <v>1765</v>
      </c>
      <c r="N297" s="12" t="s">
        <v>1766</v>
      </c>
      <c r="O297" s="12" t="s">
        <v>1767</v>
      </c>
      <c r="P297" s="12" t="s">
        <v>1768</v>
      </c>
      <c r="Q297" s="12" t="s">
        <v>1764</v>
      </c>
      <c r="R297" s="12" t="s">
        <v>1768</v>
      </c>
      <c r="S297" s="14">
        <v>24.24</v>
      </c>
    </row>
    <row r="298" ht="18" customHeight="1" spans="1:19">
      <c r="A298" s="4">
        <f>291-1</f>
        <v>290</v>
      </c>
      <c r="B298" s="5" t="s">
        <v>1769</v>
      </c>
      <c r="C298" s="5" t="s">
        <v>1770</v>
      </c>
      <c r="D298" s="6">
        <f t="shared" si="8"/>
        <v>16.16</v>
      </c>
      <c r="G298" s="6">
        <v>16.16</v>
      </c>
      <c r="I298" s="9">
        <v>92.7918</v>
      </c>
      <c r="J298" s="6">
        <f t="shared" si="9"/>
        <v>1499.52</v>
      </c>
      <c r="K298" s="10">
        <v>1499.52</v>
      </c>
      <c r="L298" s="11">
        <v>16.16</v>
      </c>
      <c r="M298" s="12" t="s">
        <v>1771</v>
      </c>
      <c r="N298" s="12" t="s">
        <v>1772</v>
      </c>
      <c r="O298" s="12" t="s">
        <v>1773</v>
      </c>
      <c r="P298" s="12" t="s">
        <v>1774</v>
      </c>
      <c r="Q298" s="12" t="s">
        <v>1770</v>
      </c>
      <c r="R298" s="12" t="s">
        <v>1774</v>
      </c>
      <c r="S298" s="14">
        <v>16.16</v>
      </c>
    </row>
    <row r="299" ht="18" customHeight="1" spans="1:19">
      <c r="A299" s="4">
        <f>292-1</f>
        <v>291</v>
      </c>
      <c r="B299" s="5" t="s">
        <v>1775</v>
      </c>
      <c r="C299" s="5" t="s">
        <v>1776</v>
      </c>
      <c r="D299" s="6">
        <f t="shared" si="8"/>
        <v>16.16</v>
      </c>
      <c r="G299" s="6">
        <v>16.16</v>
      </c>
      <c r="I299" s="9">
        <v>92.7918</v>
      </c>
      <c r="J299" s="6">
        <f t="shared" si="9"/>
        <v>1499.52</v>
      </c>
      <c r="K299" s="10">
        <v>1499.52</v>
      </c>
      <c r="L299" s="11">
        <v>16.16</v>
      </c>
      <c r="M299" s="12" t="s">
        <v>1777</v>
      </c>
      <c r="N299" s="12" t="s">
        <v>1778</v>
      </c>
      <c r="O299" s="12" t="s">
        <v>1779</v>
      </c>
      <c r="P299" s="12" t="s">
        <v>1780</v>
      </c>
      <c r="Q299" s="12" t="s">
        <v>1776</v>
      </c>
      <c r="R299" s="12" t="s">
        <v>1780</v>
      </c>
      <c r="S299" s="14">
        <v>16.16</v>
      </c>
    </row>
    <row r="300" ht="18" customHeight="1" spans="1:19">
      <c r="A300" s="4">
        <f>293-1</f>
        <v>292</v>
      </c>
      <c r="B300" s="5" t="s">
        <v>1781</v>
      </c>
      <c r="C300" s="5" t="s">
        <v>1782</v>
      </c>
      <c r="D300" s="6">
        <f t="shared" si="8"/>
        <v>16.16</v>
      </c>
      <c r="G300" s="6">
        <v>16.16</v>
      </c>
      <c r="I300" s="9">
        <v>92.7918</v>
      </c>
      <c r="J300" s="6">
        <f t="shared" si="9"/>
        <v>1499.52</v>
      </c>
      <c r="K300" s="10">
        <v>1499.52</v>
      </c>
      <c r="L300" s="11">
        <v>16.16</v>
      </c>
      <c r="M300" s="12" t="s">
        <v>1783</v>
      </c>
      <c r="N300" s="12" t="s">
        <v>1784</v>
      </c>
      <c r="O300" s="12" t="s">
        <v>1785</v>
      </c>
      <c r="P300" s="12" t="s">
        <v>1786</v>
      </c>
      <c r="Q300" s="12" t="s">
        <v>1782</v>
      </c>
      <c r="R300" s="12" t="s">
        <v>1786</v>
      </c>
      <c r="S300" s="14">
        <v>16.16</v>
      </c>
    </row>
    <row r="301" ht="18" customHeight="1" spans="1:19">
      <c r="A301" s="4">
        <f>294-1</f>
        <v>293</v>
      </c>
      <c r="B301" s="5" t="s">
        <v>1787</v>
      </c>
      <c r="C301" s="5" t="s">
        <v>1788</v>
      </c>
      <c r="D301" s="6">
        <f t="shared" si="8"/>
        <v>12.12</v>
      </c>
      <c r="G301" s="6">
        <v>12.12</v>
      </c>
      <c r="I301" s="9">
        <v>92.7918</v>
      </c>
      <c r="J301" s="6">
        <f t="shared" si="9"/>
        <v>1124.64</v>
      </c>
      <c r="K301" s="10">
        <v>1124.64</v>
      </c>
      <c r="L301" s="11">
        <v>12.12</v>
      </c>
      <c r="M301" s="12" t="s">
        <v>1789</v>
      </c>
      <c r="N301" s="12" t="s">
        <v>1790</v>
      </c>
      <c r="O301" s="12" t="s">
        <v>1791</v>
      </c>
      <c r="P301" s="12" t="s">
        <v>1792</v>
      </c>
      <c r="Q301" s="12" t="s">
        <v>1788</v>
      </c>
      <c r="R301" s="12" t="s">
        <v>1792</v>
      </c>
      <c r="S301" s="14">
        <v>12.12</v>
      </c>
    </row>
    <row r="302" ht="18" customHeight="1" spans="1:19">
      <c r="A302" s="4">
        <f>295-1</f>
        <v>294</v>
      </c>
      <c r="B302" s="5" t="s">
        <v>1793</v>
      </c>
      <c r="C302" s="5" t="s">
        <v>1794</v>
      </c>
      <c r="D302" s="6">
        <f t="shared" si="8"/>
        <v>12.12</v>
      </c>
      <c r="G302" s="6">
        <v>12.12</v>
      </c>
      <c r="I302" s="9">
        <v>92.7918</v>
      </c>
      <c r="J302" s="6">
        <f t="shared" si="9"/>
        <v>1124.64</v>
      </c>
      <c r="K302" s="10">
        <v>1124.64</v>
      </c>
      <c r="L302" s="11">
        <v>12.12</v>
      </c>
      <c r="M302" s="12" t="s">
        <v>1795</v>
      </c>
      <c r="N302" s="12" t="s">
        <v>1796</v>
      </c>
      <c r="O302" s="12" t="s">
        <v>1797</v>
      </c>
      <c r="P302" s="12" t="s">
        <v>1798</v>
      </c>
      <c r="Q302" s="12" t="s">
        <v>1794</v>
      </c>
      <c r="R302" s="12" t="s">
        <v>1798</v>
      </c>
      <c r="S302" s="14">
        <v>12.12</v>
      </c>
    </row>
    <row r="303" ht="18" customHeight="1" spans="1:19">
      <c r="A303" s="4">
        <f>296-1</f>
        <v>295</v>
      </c>
      <c r="B303" s="5" t="s">
        <v>1799</v>
      </c>
      <c r="C303" s="5" t="s">
        <v>1800</v>
      </c>
      <c r="D303" s="6">
        <f t="shared" si="8"/>
        <v>12.12</v>
      </c>
      <c r="G303" s="6">
        <v>12.12</v>
      </c>
      <c r="I303" s="9">
        <v>92.7918</v>
      </c>
      <c r="J303" s="6">
        <f t="shared" si="9"/>
        <v>1124.64</v>
      </c>
      <c r="K303" s="10">
        <v>1124.64</v>
      </c>
      <c r="L303" s="11">
        <v>12.12</v>
      </c>
      <c r="M303" s="12" t="s">
        <v>1801</v>
      </c>
      <c r="N303" s="12" t="s">
        <v>1802</v>
      </c>
      <c r="O303" s="12" t="s">
        <v>1803</v>
      </c>
      <c r="P303" s="12" t="s">
        <v>1804</v>
      </c>
      <c r="Q303" s="12" t="s">
        <v>1800</v>
      </c>
      <c r="R303" s="12" t="s">
        <v>1804</v>
      </c>
      <c r="S303" s="14">
        <v>12.12</v>
      </c>
    </row>
    <row r="304" ht="18" customHeight="1" spans="1:19">
      <c r="A304" s="4">
        <f>297-1</f>
        <v>296</v>
      </c>
      <c r="B304" s="5" t="s">
        <v>1805</v>
      </c>
      <c r="C304" s="5" t="s">
        <v>1806</v>
      </c>
      <c r="D304" s="6">
        <f t="shared" si="8"/>
        <v>24.24</v>
      </c>
      <c r="G304" s="6">
        <v>24.24</v>
      </c>
      <c r="I304" s="9">
        <v>92.7918</v>
      </c>
      <c r="J304" s="6">
        <f t="shared" si="9"/>
        <v>2249.27</v>
      </c>
      <c r="K304" s="10">
        <v>2249.27</v>
      </c>
      <c r="L304" s="11">
        <v>24.24</v>
      </c>
      <c r="M304" s="12" t="s">
        <v>1807</v>
      </c>
      <c r="N304" s="12" t="s">
        <v>1808</v>
      </c>
      <c r="O304" s="12" t="s">
        <v>1809</v>
      </c>
      <c r="P304" s="12" t="s">
        <v>1810</v>
      </c>
      <c r="Q304" s="12" t="s">
        <v>1806</v>
      </c>
      <c r="R304" s="12" t="s">
        <v>1810</v>
      </c>
      <c r="S304" s="14">
        <v>24.24</v>
      </c>
    </row>
    <row r="305" ht="18" customHeight="1" spans="1:19">
      <c r="A305" s="4">
        <f>298-1</f>
        <v>297</v>
      </c>
      <c r="B305" s="5" t="s">
        <v>1811</v>
      </c>
      <c r="C305" s="5" t="s">
        <v>1812</v>
      </c>
      <c r="D305" s="6">
        <f t="shared" si="8"/>
        <v>12.12</v>
      </c>
      <c r="G305" s="6">
        <v>12.12</v>
      </c>
      <c r="I305" s="9">
        <v>92.7918</v>
      </c>
      <c r="J305" s="6">
        <f t="shared" si="9"/>
        <v>1124.64</v>
      </c>
      <c r="K305" s="10">
        <v>1124.64</v>
      </c>
      <c r="L305" s="11">
        <v>12.12</v>
      </c>
      <c r="M305" s="12" t="s">
        <v>1813</v>
      </c>
      <c r="N305" s="12" t="s">
        <v>1814</v>
      </c>
      <c r="O305" s="12" t="s">
        <v>1815</v>
      </c>
      <c r="P305" s="12" t="s">
        <v>1816</v>
      </c>
      <c r="Q305" s="12" t="s">
        <v>1812</v>
      </c>
      <c r="R305" s="12" t="s">
        <v>1816</v>
      </c>
      <c r="S305" s="14">
        <v>12.12</v>
      </c>
    </row>
    <row r="306" ht="18" customHeight="1" spans="1:19">
      <c r="A306" s="4">
        <f>299-1</f>
        <v>298</v>
      </c>
      <c r="B306" s="5" t="s">
        <v>1817</v>
      </c>
      <c r="C306" s="5" t="s">
        <v>1818</v>
      </c>
      <c r="D306" s="6">
        <f t="shared" si="8"/>
        <v>12.12</v>
      </c>
      <c r="G306" s="6">
        <v>12.12</v>
      </c>
      <c r="I306" s="9">
        <v>92.7918</v>
      </c>
      <c r="J306" s="6">
        <f t="shared" si="9"/>
        <v>1124.64</v>
      </c>
      <c r="K306" s="10">
        <v>1124.64</v>
      </c>
      <c r="L306" s="11">
        <v>12.12</v>
      </c>
      <c r="M306" s="12" t="s">
        <v>1819</v>
      </c>
      <c r="N306" s="12" t="s">
        <v>1820</v>
      </c>
      <c r="O306" s="12" t="s">
        <v>1821</v>
      </c>
      <c r="P306" s="12" t="s">
        <v>1822</v>
      </c>
      <c r="Q306" s="12" t="s">
        <v>1818</v>
      </c>
      <c r="R306" s="12" t="s">
        <v>1822</v>
      </c>
      <c r="S306" s="14">
        <v>12.12</v>
      </c>
    </row>
    <row r="307" ht="18" customHeight="1" spans="1:19">
      <c r="A307" s="4">
        <f>300-1</f>
        <v>299</v>
      </c>
      <c r="B307" s="5" t="s">
        <v>602</v>
      </c>
      <c r="C307" s="5" t="s">
        <v>603</v>
      </c>
      <c r="D307" s="6">
        <f t="shared" si="8"/>
        <v>12.12</v>
      </c>
      <c r="G307" s="6">
        <v>12.12</v>
      </c>
      <c r="I307" s="9">
        <v>92.7918</v>
      </c>
      <c r="J307" s="6">
        <f t="shared" si="9"/>
        <v>1124.64</v>
      </c>
      <c r="K307" s="10">
        <v>1124.64</v>
      </c>
      <c r="L307" s="11">
        <v>12.12</v>
      </c>
      <c r="M307" s="12" t="s">
        <v>1823</v>
      </c>
      <c r="N307" s="12" t="s">
        <v>1824</v>
      </c>
      <c r="O307" s="12" t="s">
        <v>606</v>
      </c>
      <c r="P307" s="12" t="s">
        <v>607</v>
      </c>
      <c r="Q307" s="12" t="s">
        <v>603</v>
      </c>
      <c r="R307" s="12" t="s">
        <v>607</v>
      </c>
      <c r="S307" s="14">
        <v>12.12</v>
      </c>
    </row>
    <row r="308" ht="18" customHeight="1" spans="1:19">
      <c r="A308" s="4">
        <f>301-1</f>
        <v>300</v>
      </c>
      <c r="B308" s="5" t="s">
        <v>548</v>
      </c>
      <c r="C308" s="5" t="s">
        <v>549</v>
      </c>
      <c r="D308" s="6">
        <f t="shared" si="8"/>
        <v>4.04</v>
      </c>
      <c r="G308" s="6">
        <v>4.04</v>
      </c>
      <c r="I308" s="9">
        <v>92.7918</v>
      </c>
      <c r="J308" s="6">
        <f t="shared" si="9"/>
        <v>374.88</v>
      </c>
      <c r="K308" s="10">
        <v>374.88</v>
      </c>
      <c r="L308" s="11">
        <v>4.04</v>
      </c>
      <c r="M308" s="12" t="s">
        <v>1825</v>
      </c>
      <c r="N308" s="12" t="s">
        <v>1826</v>
      </c>
      <c r="O308" s="12" t="s">
        <v>552</v>
      </c>
      <c r="P308" s="12" t="s">
        <v>553</v>
      </c>
      <c r="Q308" s="12" t="s">
        <v>549</v>
      </c>
      <c r="R308" s="12" t="s">
        <v>553</v>
      </c>
      <c r="S308" s="14">
        <v>4.04</v>
      </c>
    </row>
    <row r="309" ht="18" customHeight="1" spans="1:19">
      <c r="A309" s="4">
        <f>302-1</f>
        <v>301</v>
      </c>
      <c r="B309" s="5" t="s">
        <v>854</v>
      </c>
      <c r="C309" s="5" t="s">
        <v>855</v>
      </c>
      <c r="D309" s="6">
        <f t="shared" si="8"/>
        <v>4.04</v>
      </c>
      <c r="G309" s="6">
        <v>4.04</v>
      </c>
      <c r="I309" s="9">
        <v>92.7918</v>
      </c>
      <c r="J309" s="6">
        <f t="shared" si="9"/>
        <v>374.88</v>
      </c>
      <c r="K309" s="10">
        <v>374.88</v>
      </c>
      <c r="L309" s="11">
        <v>4.04</v>
      </c>
      <c r="M309" s="12" t="s">
        <v>1827</v>
      </c>
      <c r="N309" s="12" t="s">
        <v>1828</v>
      </c>
      <c r="O309" s="12" t="s">
        <v>858</v>
      </c>
      <c r="P309" s="12" t="s">
        <v>859</v>
      </c>
      <c r="Q309" s="12" t="s">
        <v>855</v>
      </c>
      <c r="R309" s="12" t="s">
        <v>859</v>
      </c>
      <c r="S309" s="14">
        <v>4.04</v>
      </c>
    </row>
    <row r="310" ht="18" customHeight="1" spans="1:19">
      <c r="A310" s="4">
        <f>303-1</f>
        <v>302</v>
      </c>
      <c r="B310" s="5" t="s">
        <v>1829</v>
      </c>
      <c r="C310" s="5" t="s">
        <v>1830</v>
      </c>
      <c r="D310" s="6">
        <f t="shared" si="8"/>
        <v>12.12</v>
      </c>
      <c r="G310" s="6">
        <v>12.12</v>
      </c>
      <c r="I310" s="9">
        <v>92.7918</v>
      </c>
      <c r="J310" s="6">
        <f t="shared" si="9"/>
        <v>1124.64</v>
      </c>
      <c r="K310" s="10">
        <v>1124.64</v>
      </c>
      <c r="L310" s="11">
        <v>12.12</v>
      </c>
      <c r="M310" s="12" t="s">
        <v>1831</v>
      </c>
      <c r="N310" s="12" t="s">
        <v>1832</v>
      </c>
      <c r="O310" s="12" t="s">
        <v>1833</v>
      </c>
      <c r="P310" s="12" t="s">
        <v>1834</v>
      </c>
      <c r="Q310" s="12" t="s">
        <v>1830</v>
      </c>
      <c r="R310" s="12" t="s">
        <v>1834</v>
      </c>
      <c r="S310" s="14">
        <v>12.12</v>
      </c>
    </row>
    <row r="311" ht="18" customHeight="1" spans="1:19">
      <c r="A311" s="4">
        <f>304-1</f>
        <v>303</v>
      </c>
      <c r="B311" s="5" t="s">
        <v>1835</v>
      </c>
      <c r="C311" s="5" t="s">
        <v>1836</v>
      </c>
      <c r="D311" s="6">
        <f t="shared" si="8"/>
        <v>16.16</v>
      </c>
      <c r="G311" s="6">
        <v>16.16</v>
      </c>
      <c r="I311" s="9">
        <v>92.7918</v>
      </c>
      <c r="J311" s="6">
        <f t="shared" si="9"/>
        <v>1499.52</v>
      </c>
      <c r="K311" s="10">
        <v>1499.52</v>
      </c>
      <c r="L311" s="11">
        <v>16.16</v>
      </c>
      <c r="M311" s="12" t="s">
        <v>1837</v>
      </c>
      <c r="N311" s="12" t="s">
        <v>1838</v>
      </c>
      <c r="O311" s="12" t="s">
        <v>1839</v>
      </c>
      <c r="P311" s="12" t="s">
        <v>1840</v>
      </c>
      <c r="Q311" s="12" t="s">
        <v>1836</v>
      </c>
      <c r="R311" s="12" t="s">
        <v>1840</v>
      </c>
      <c r="S311" s="14">
        <v>16.16</v>
      </c>
    </row>
    <row r="312" ht="18" customHeight="1" spans="1:19">
      <c r="A312" s="4">
        <f>305-1</f>
        <v>304</v>
      </c>
      <c r="B312" s="5" t="s">
        <v>1841</v>
      </c>
      <c r="C312" s="5" t="s">
        <v>1842</v>
      </c>
      <c r="D312" s="6">
        <f t="shared" si="8"/>
        <v>16.16</v>
      </c>
      <c r="G312" s="6">
        <v>16.16</v>
      </c>
      <c r="I312" s="9">
        <v>92.7918</v>
      </c>
      <c r="J312" s="6">
        <f t="shared" si="9"/>
        <v>1499.52</v>
      </c>
      <c r="K312" s="10">
        <v>1499.52</v>
      </c>
      <c r="L312" s="11">
        <v>16.16</v>
      </c>
      <c r="M312" s="12" t="s">
        <v>1843</v>
      </c>
      <c r="N312" s="12" t="s">
        <v>1844</v>
      </c>
      <c r="O312" s="12" t="s">
        <v>1845</v>
      </c>
      <c r="P312" s="12" t="s">
        <v>1846</v>
      </c>
      <c r="Q312" s="12" t="s">
        <v>1842</v>
      </c>
      <c r="R312" s="12" t="s">
        <v>1846</v>
      </c>
      <c r="S312" s="14">
        <v>16.16</v>
      </c>
    </row>
    <row r="313" ht="18" customHeight="1" spans="1:19">
      <c r="A313" s="4">
        <f>306-1</f>
        <v>305</v>
      </c>
      <c r="B313" s="5" t="s">
        <v>1847</v>
      </c>
      <c r="C313" s="5" t="s">
        <v>1848</v>
      </c>
      <c r="D313" s="6">
        <f t="shared" si="8"/>
        <v>12.12</v>
      </c>
      <c r="G313" s="6">
        <v>12.12</v>
      </c>
      <c r="I313" s="9">
        <v>92.7918</v>
      </c>
      <c r="J313" s="6">
        <f t="shared" si="9"/>
        <v>1124.64</v>
      </c>
      <c r="K313" s="10">
        <v>1124.64</v>
      </c>
      <c r="L313" s="11">
        <v>12.12</v>
      </c>
      <c r="M313" s="12" t="s">
        <v>1849</v>
      </c>
      <c r="N313" s="12" t="s">
        <v>1850</v>
      </c>
      <c r="O313" s="12" t="s">
        <v>1851</v>
      </c>
      <c r="P313" s="12" t="s">
        <v>1852</v>
      </c>
      <c r="Q313" s="12" t="s">
        <v>1848</v>
      </c>
      <c r="R313" s="12" t="s">
        <v>1852</v>
      </c>
      <c r="S313" s="14">
        <v>12.12</v>
      </c>
    </row>
    <row r="314" ht="18" customHeight="1" spans="1:19">
      <c r="A314" s="4">
        <f>307-1</f>
        <v>306</v>
      </c>
      <c r="B314" s="5" t="s">
        <v>1853</v>
      </c>
      <c r="C314" s="5" t="s">
        <v>1854</v>
      </c>
      <c r="D314" s="6">
        <f t="shared" si="8"/>
        <v>12.12</v>
      </c>
      <c r="G314" s="6">
        <v>12.12</v>
      </c>
      <c r="I314" s="9">
        <v>92.7918</v>
      </c>
      <c r="J314" s="6">
        <f t="shared" si="9"/>
        <v>1124.64</v>
      </c>
      <c r="K314" s="10">
        <v>1124.64</v>
      </c>
      <c r="L314" s="11">
        <v>12.12</v>
      </c>
      <c r="M314" s="12" t="s">
        <v>1855</v>
      </c>
      <c r="N314" s="12" t="s">
        <v>1856</v>
      </c>
      <c r="O314" s="12" t="s">
        <v>1857</v>
      </c>
      <c r="P314" s="12" t="s">
        <v>1858</v>
      </c>
      <c r="Q314" s="12" t="s">
        <v>1854</v>
      </c>
      <c r="R314" s="12" t="s">
        <v>1858</v>
      </c>
      <c r="S314" s="14">
        <v>12.12</v>
      </c>
    </row>
    <row r="315" ht="18" customHeight="1" spans="1:19">
      <c r="A315" s="4">
        <f>308-1</f>
        <v>307</v>
      </c>
      <c r="B315" s="5" t="s">
        <v>1859</v>
      </c>
      <c r="C315" s="5" t="s">
        <v>1860</v>
      </c>
      <c r="D315" s="6">
        <f t="shared" si="8"/>
        <v>16.16</v>
      </c>
      <c r="G315" s="6">
        <v>16.16</v>
      </c>
      <c r="I315" s="9">
        <v>92.7918</v>
      </c>
      <c r="J315" s="6">
        <f t="shared" si="9"/>
        <v>1499.52</v>
      </c>
      <c r="K315" s="10">
        <v>1499.52</v>
      </c>
      <c r="L315" s="11">
        <v>16.16</v>
      </c>
      <c r="M315" s="12" t="s">
        <v>1861</v>
      </c>
      <c r="N315" s="12" t="s">
        <v>1862</v>
      </c>
      <c r="O315" s="12" t="s">
        <v>1863</v>
      </c>
      <c r="P315" s="12" t="s">
        <v>1864</v>
      </c>
      <c r="Q315" s="12" t="s">
        <v>1860</v>
      </c>
      <c r="R315" s="12" t="s">
        <v>1864</v>
      </c>
      <c r="S315" s="14">
        <v>16.16</v>
      </c>
    </row>
    <row r="316" ht="18" customHeight="1" spans="1:19">
      <c r="A316" s="4">
        <f>309-1</f>
        <v>308</v>
      </c>
      <c r="B316" s="5" t="s">
        <v>1865</v>
      </c>
      <c r="C316" s="5" t="s">
        <v>1866</v>
      </c>
      <c r="D316" s="6">
        <f t="shared" si="8"/>
        <v>24.24</v>
      </c>
      <c r="G316" s="6">
        <v>24.24</v>
      </c>
      <c r="I316" s="9">
        <v>92.7918</v>
      </c>
      <c r="J316" s="6">
        <f t="shared" si="9"/>
        <v>2249.27</v>
      </c>
      <c r="K316" s="10">
        <v>2249.27</v>
      </c>
      <c r="L316" s="11">
        <v>24.24</v>
      </c>
      <c r="M316" s="12" t="s">
        <v>1867</v>
      </c>
      <c r="N316" s="12" t="s">
        <v>1868</v>
      </c>
      <c r="O316" s="12" t="s">
        <v>1869</v>
      </c>
      <c r="P316" s="12" t="s">
        <v>1870</v>
      </c>
      <c r="Q316" s="12" t="s">
        <v>1866</v>
      </c>
      <c r="R316" s="12" t="s">
        <v>1870</v>
      </c>
      <c r="S316" s="14">
        <v>24.24</v>
      </c>
    </row>
    <row r="317" ht="18" customHeight="1" spans="1:19">
      <c r="A317" s="4">
        <f>310-1</f>
        <v>309</v>
      </c>
      <c r="B317" s="5" t="s">
        <v>1871</v>
      </c>
      <c r="C317" s="5" t="s">
        <v>1872</v>
      </c>
      <c r="D317" s="6">
        <f t="shared" si="8"/>
        <v>8.08</v>
      </c>
      <c r="G317" s="6">
        <v>8.08</v>
      </c>
      <c r="I317" s="9">
        <v>92.7918</v>
      </c>
      <c r="J317" s="6">
        <f t="shared" si="9"/>
        <v>749.76</v>
      </c>
      <c r="K317" s="10">
        <v>749.76</v>
      </c>
      <c r="L317" s="11">
        <v>8.08</v>
      </c>
      <c r="M317" s="12" t="s">
        <v>1873</v>
      </c>
      <c r="N317" s="12" t="s">
        <v>1874</v>
      </c>
      <c r="O317" s="12" t="s">
        <v>1875</v>
      </c>
      <c r="P317" s="12" t="s">
        <v>1876</v>
      </c>
      <c r="Q317" s="12" t="s">
        <v>1872</v>
      </c>
      <c r="R317" s="12" t="s">
        <v>1876</v>
      </c>
      <c r="S317" s="14">
        <v>8.08</v>
      </c>
    </row>
    <row r="318" ht="18" customHeight="1" spans="1:19">
      <c r="A318" s="4">
        <f>311-1</f>
        <v>310</v>
      </c>
      <c r="B318" s="5" t="s">
        <v>1877</v>
      </c>
      <c r="C318" s="5" t="s">
        <v>1878</v>
      </c>
      <c r="D318" s="6">
        <f t="shared" si="8"/>
        <v>4.04</v>
      </c>
      <c r="G318" s="6">
        <v>4.04</v>
      </c>
      <c r="I318" s="9">
        <v>92.7918</v>
      </c>
      <c r="J318" s="6">
        <f t="shared" si="9"/>
        <v>374.88</v>
      </c>
      <c r="K318" s="10">
        <v>374.88</v>
      </c>
      <c r="L318" s="11">
        <v>4.04</v>
      </c>
      <c r="M318" s="12" t="s">
        <v>1879</v>
      </c>
      <c r="N318" s="12" t="s">
        <v>1880</v>
      </c>
      <c r="O318" s="12" t="s">
        <v>1881</v>
      </c>
      <c r="P318" s="12" t="s">
        <v>1882</v>
      </c>
      <c r="Q318" s="12" t="s">
        <v>1878</v>
      </c>
      <c r="R318" s="12" t="s">
        <v>1882</v>
      </c>
      <c r="S318" s="14">
        <v>4.04</v>
      </c>
    </row>
    <row r="319" ht="18" customHeight="1" spans="1:19">
      <c r="A319" s="4">
        <f>312-1</f>
        <v>311</v>
      </c>
      <c r="B319" s="5" t="s">
        <v>1883</v>
      </c>
      <c r="C319" s="5" t="s">
        <v>1884</v>
      </c>
      <c r="D319" s="6">
        <f t="shared" si="8"/>
        <v>12.12</v>
      </c>
      <c r="G319" s="6">
        <v>12.12</v>
      </c>
      <c r="I319" s="9">
        <v>92.7918</v>
      </c>
      <c r="J319" s="6">
        <f t="shared" si="9"/>
        <v>1124.64</v>
      </c>
      <c r="K319" s="10">
        <v>1124.64</v>
      </c>
      <c r="L319" s="11">
        <v>12.12</v>
      </c>
      <c r="M319" s="12" t="s">
        <v>1885</v>
      </c>
      <c r="N319" s="12" t="s">
        <v>1886</v>
      </c>
      <c r="O319" s="12" t="s">
        <v>1887</v>
      </c>
      <c r="P319" s="12" t="s">
        <v>1888</v>
      </c>
      <c r="Q319" s="12" t="s">
        <v>1884</v>
      </c>
      <c r="R319" s="12" t="s">
        <v>1888</v>
      </c>
      <c r="S319" s="14">
        <v>12.12</v>
      </c>
    </row>
    <row r="320" ht="18" customHeight="1" spans="1:19">
      <c r="A320" s="4">
        <f>313-1</f>
        <v>312</v>
      </c>
      <c r="B320" s="5" t="s">
        <v>1889</v>
      </c>
      <c r="C320" s="5" t="s">
        <v>1890</v>
      </c>
      <c r="D320" s="6">
        <f t="shared" si="8"/>
        <v>16.16</v>
      </c>
      <c r="G320" s="6">
        <v>16.16</v>
      </c>
      <c r="I320" s="9">
        <v>92.7918</v>
      </c>
      <c r="J320" s="6">
        <f t="shared" si="9"/>
        <v>1499.52</v>
      </c>
      <c r="K320" s="10">
        <v>1499.52</v>
      </c>
      <c r="L320" s="11">
        <v>16.16</v>
      </c>
      <c r="M320" s="12" t="s">
        <v>1891</v>
      </c>
      <c r="N320" s="12" t="s">
        <v>1892</v>
      </c>
      <c r="O320" s="12" t="s">
        <v>1893</v>
      </c>
      <c r="P320" s="12" t="s">
        <v>1894</v>
      </c>
      <c r="Q320" s="12" t="s">
        <v>1890</v>
      </c>
      <c r="R320" s="12" t="s">
        <v>1894</v>
      </c>
      <c r="S320" s="14">
        <v>16.16</v>
      </c>
    </row>
    <row r="321" ht="18" customHeight="1" spans="1:19">
      <c r="A321" s="4">
        <f>314-1</f>
        <v>313</v>
      </c>
      <c r="B321" s="5" t="s">
        <v>1895</v>
      </c>
      <c r="C321" s="5" t="s">
        <v>968</v>
      </c>
      <c r="D321" s="6">
        <f t="shared" si="8"/>
        <v>20.2</v>
      </c>
      <c r="G321" s="6">
        <v>20.2</v>
      </c>
      <c r="I321" s="9">
        <v>92.7918</v>
      </c>
      <c r="J321" s="6">
        <f t="shared" si="9"/>
        <v>1874.39</v>
      </c>
      <c r="K321" s="10">
        <v>1874.39</v>
      </c>
      <c r="L321" s="11">
        <v>20.2</v>
      </c>
      <c r="M321" s="12" t="s">
        <v>1896</v>
      </c>
      <c r="N321" s="12" t="s">
        <v>1897</v>
      </c>
      <c r="O321" s="12" t="s">
        <v>1898</v>
      </c>
      <c r="P321" s="12" t="s">
        <v>1899</v>
      </c>
      <c r="Q321" s="12" t="s">
        <v>968</v>
      </c>
      <c r="R321" s="12" t="s">
        <v>1899</v>
      </c>
      <c r="S321" s="14">
        <v>20.2</v>
      </c>
    </row>
    <row r="322" ht="18" customHeight="1" spans="1:19">
      <c r="A322" s="4">
        <f>315-1</f>
        <v>314</v>
      </c>
      <c r="B322" s="5" t="s">
        <v>1900</v>
      </c>
      <c r="C322" s="5" t="s">
        <v>1901</v>
      </c>
      <c r="D322" s="6">
        <f t="shared" si="8"/>
        <v>16.16</v>
      </c>
      <c r="G322" s="6">
        <v>16.16</v>
      </c>
      <c r="I322" s="9">
        <v>92.7918</v>
      </c>
      <c r="J322" s="6">
        <f t="shared" si="9"/>
        <v>1499.52</v>
      </c>
      <c r="K322" s="10">
        <v>1499.52</v>
      </c>
      <c r="L322" s="11">
        <v>16.16</v>
      </c>
      <c r="M322" s="12" t="s">
        <v>1902</v>
      </c>
      <c r="N322" s="12" t="s">
        <v>1903</v>
      </c>
      <c r="O322" s="12" t="s">
        <v>1904</v>
      </c>
      <c r="P322" s="12" t="s">
        <v>1905</v>
      </c>
      <c r="Q322" s="12" t="s">
        <v>1901</v>
      </c>
      <c r="R322" s="12" t="s">
        <v>1905</v>
      </c>
      <c r="S322" s="14">
        <v>16.16</v>
      </c>
    </row>
    <row r="323" ht="18" customHeight="1" spans="1:19">
      <c r="A323" s="4">
        <f>316-1</f>
        <v>315</v>
      </c>
      <c r="B323" s="5" t="s">
        <v>1906</v>
      </c>
      <c r="C323" s="5" t="s">
        <v>1907</v>
      </c>
      <c r="D323" s="6">
        <f t="shared" si="8"/>
        <v>8.08</v>
      </c>
      <c r="G323" s="6">
        <v>8.08</v>
      </c>
      <c r="I323" s="9">
        <v>92.7918</v>
      </c>
      <c r="J323" s="6">
        <f t="shared" si="9"/>
        <v>749.76</v>
      </c>
      <c r="K323" s="10">
        <v>749.76</v>
      </c>
      <c r="L323" s="11">
        <v>8.08</v>
      </c>
      <c r="M323" s="12" t="s">
        <v>1908</v>
      </c>
      <c r="N323" s="12" t="s">
        <v>1909</v>
      </c>
      <c r="O323" s="12" t="s">
        <v>1910</v>
      </c>
      <c r="P323" s="12" t="s">
        <v>1911</v>
      </c>
      <c r="Q323" s="12" t="s">
        <v>1907</v>
      </c>
      <c r="R323" s="12" t="s">
        <v>1911</v>
      </c>
      <c r="S323" s="14">
        <v>8.08</v>
      </c>
    </row>
    <row r="324" ht="11.25" customHeight="1"/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5277777777778" right="0.565277777777778" top="0.565277777777778" bottom="0.565277777777778" header="0.3" footer="0.3"/>
  <pageSetup paperSize="8" orientation="landscape"/>
  <headerFooter alignWithMargins="0"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2019-07-08T16:34:00Z</dcterms:created>
  <dcterms:modified xsi:type="dcterms:W3CDTF">2019-07-25T07:04:52Z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