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<sst xmlns="http://schemas.openxmlformats.org/spreadsheetml/2006/main" count="591">
  <si>
    <t>2019年耕地地力保护补贴发放清册</t>
  </si>
  <si>
    <t>行政区划：</t>
  </si>
  <si>
    <t xml:space="preserve">  东明镇.奈林林场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</si>
  <si>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</si>
  <si>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</si>
  <si>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</si>
  <si>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</si>
  <si>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</si>
  <si>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</si>
  <si>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</si>
  <si>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</si>
  <si>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</si>
  <si>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</si>
  <si>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</si>
  <si>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</si>
  <si>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</si>
  <si>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</si>
  <si>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</si>
  <si>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</si>
  <si>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</si>
  <si>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</si>
  <si>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</si>
  <si>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</si>
  <si>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</si>
  <si>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</si>
  <si>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</si>
  <si>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1505250615010001</t>
  </si>
  <si>
    <t>李阿日斯楞</t>
  </si>
  <si>
    <t>8b6cca71119a4c77bf2be5d64d0e16d6</t>
  </si>
  <si>
    <t>4fadadddd3e011ddb504e16feb5bfbfe_0</t>
  </si>
  <si>
    <t>4fadadded3e011ddb504e16feb5bfbfe</t>
  </si>
  <si>
    <t>152326198209212815</t>
  </si>
  <si>
    <t>1505250615010002</t>
  </si>
  <si>
    <t>魏占华</t>
  </si>
  <si>
    <t>43f47711bd6342a4823ff2cc0480e89d</t>
  </si>
  <si>
    <t>f878bd0ed3e011ddb504e16feb5bfbfe_0</t>
  </si>
  <si>
    <t>C4DAF45A-3180-0001-98BF-20705FFBE260</t>
  </si>
  <si>
    <t>152326196705022288</t>
  </si>
  <si>
    <t>1505250615010003</t>
  </si>
  <si>
    <t>王建洲</t>
  </si>
  <si>
    <t>59f0ad1b6831422ab13fa0d5d0dc0081</t>
  </si>
  <si>
    <t>8ba7e05fd3e111ddb504e16feb5bfbfe_0</t>
  </si>
  <si>
    <t>8ba7e060d3e111ddb504e16feb5bfbfe</t>
  </si>
  <si>
    <t>152326196009272814</t>
  </si>
  <si>
    <t>1505250615010004</t>
  </si>
  <si>
    <t>魏占林</t>
  </si>
  <si>
    <t>4094d617e8b94bb28bbbe68805d9434f</t>
  </si>
  <si>
    <t>04b17095d3e211ddb504e16feb5bfbfe_0</t>
  </si>
  <si>
    <t>04b17096d3e211ddb504e16feb5bfbfe</t>
  </si>
  <si>
    <t>152326197107162816</t>
  </si>
  <si>
    <t>1505250615010005</t>
  </si>
  <si>
    <t>魏占武</t>
  </si>
  <si>
    <t>dd5ca057cd13420b8f994a6757a1646f</t>
  </si>
  <si>
    <t>aa156089d3e211ddb504e16feb5bfbfe_0</t>
  </si>
  <si>
    <t>aa15608ad3e211ddb504e16feb5bfbfe</t>
  </si>
  <si>
    <t>152326197211182817</t>
  </si>
  <si>
    <t>1505250615010006</t>
  </si>
  <si>
    <t>王志</t>
  </si>
  <si>
    <t>a55f6483591844ec9dba7b781a8bd79b</t>
  </si>
  <si>
    <t>32da7f57d3e311ddb504e16feb5bfbfe_0</t>
  </si>
  <si>
    <t>32da7f58d3e311ddb504e16feb5bfbfe</t>
  </si>
  <si>
    <t>152326196108052817</t>
  </si>
  <si>
    <t>1505250615010007</t>
  </si>
  <si>
    <t>侯磊</t>
  </si>
  <si>
    <t>b31bccda511c48d7b6cfc3ed03b5570d</t>
  </si>
  <si>
    <t>f9f802eed3e311ddb504e16feb5bfbfe_0</t>
  </si>
  <si>
    <t>f9f802efd3e311ddb504e16feb5bfbfe</t>
  </si>
  <si>
    <t>152326197809272833</t>
  </si>
  <si>
    <t>1505250615010008</t>
  </si>
  <si>
    <t>包铁军</t>
  </si>
  <si>
    <t>33280f7b36a34dbaac195ba04d203455</t>
  </si>
  <si>
    <t>75869001d3e411ddb504e16feb5bfbfe_0</t>
  </si>
  <si>
    <t>75869002d3e411ddb504e16feb5bfbfe</t>
  </si>
  <si>
    <t>152326196010052819</t>
  </si>
  <si>
    <t>1505250615010009</t>
  </si>
  <si>
    <t>嵇海学</t>
  </si>
  <si>
    <t>b23b87a98b254d1680ef8f3ab443a07a</t>
  </si>
  <si>
    <t>4736d6f1d3f411ddb504e16feb5bfbfe_0</t>
  </si>
  <si>
    <t>4736d6f2d3f411ddb504e16feb5bfbfe</t>
  </si>
  <si>
    <t>152326196807132816</t>
  </si>
  <si>
    <t>1505250615010011</t>
  </si>
  <si>
    <t>朱景德</t>
  </si>
  <si>
    <t>9d80a60e41d44626b2e21c764e1fb474</t>
  </si>
  <si>
    <t>7996157dd3f511ddb504e16feb5bfbfe_0</t>
  </si>
  <si>
    <t>7996157ed3f511ddb504e16feb5bfbfe</t>
  </si>
  <si>
    <t>152326195202202813</t>
  </si>
  <si>
    <t>1505250615010012</t>
  </si>
  <si>
    <t>马翠荣</t>
  </si>
  <si>
    <t>fd9034d209b74d84949aadb1eb754722</t>
  </si>
  <si>
    <t>0e637f2dd3f611ddb504e16feb5bfbfe_0</t>
  </si>
  <si>
    <t>2ed48cd9d3f611ddb504e16feb5bfbfe</t>
  </si>
  <si>
    <t>152326193808022826</t>
  </si>
  <si>
    <t>1505250615010013</t>
  </si>
  <si>
    <t>田祥</t>
  </si>
  <si>
    <t>c03d903ba6bf40428623c18aadf31f33</t>
  </si>
  <si>
    <t>851c4223d3f611ddb504e16feb5bfbfe_0</t>
  </si>
  <si>
    <t>851c4224d3f611ddb504e16feb5bfbfe</t>
  </si>
  <si>
    <t>152326195809112814</t>
  </si>
  <si>
    <t>1505250615010014</t>
  </si>
  <si>
    <t>刘成</t>
  </si>
  <si>
    <t>2a550a5fc12740409fc19c6eb9e2b6da</t>
  </si>
  <si>
    <t>237bd148d3f811ddb504e16feb5bfbfe_0</t>
  </si>
  <si>
    <t>237bd149d3f811ddb504e16feb5bfbfe</t>
  </si>
  <si>
    <t>152326196408262816</t>
  </si>
  <si>
    <t>1505250615010015</t>
  </si>
  <si>
    <t>宫玉存</t>
  </si>
  <si>
    <t>5364c8faa1f54f90aa0d1944130fea38</t>
  </si>
  <si>
    <t>eb72017ad3f811ddb504e16feb5bfbfe_0</t>
  </si>
  <si>
    <t>eb72017bd3f811ddb504e16feb5bfbfe</t>
  </si>
  <si>
    <t>152326197001092813</t>
  </si>
  <si>
    <t>1505250615010016</t>
  </si>
  <si>
    <t>王艳宏</t>
  </si>
  <si>
    <t>ab351aafb40e4bb2aba88c14eb1217d4</t>
  </si>
  <si>
    <t>64639cebd3f911ddb504e16feb5bfbfe_0</t>
  </si>
  <si>
    <t>64639cecd3f911ddb504e16feb5bfbfe</t>
  </si>
  <si>
    <t>152326197404202829</t>
  </si>
  <si>
    <t>1505250615010017</t>
  </si>
  <si>
    <t>崔玉敏</t>
  </si>
  <si>
    <t>f4c2515db83e4eb8b341fb0bbcbd0471</t>
  </si>
  <si>
    <t>d0a67512d3f911ddb504e16feb5bfbfe_0</t>
  </si>
  <si>
    <t>d0a67513d3f911ddb504e16feb5bfbfe</t>
  </si>
  <si>
    <t>152326197503082818</t>
  </si>
  <si>
    <t>1505250615010018</t>
  </si>
  <si>
    <t>陶瑞兰</t>
  </si>
  <si>
    <t>385fb2e25994488b96bfb76dcaffb8a5</t>
  </si>
  <si>
    <t>4c40e9e1d3fa11ddb504e16feb5bfbfe_0</t>
  </si>
  <si>
    <t>4c40e9e2d3fa11ddb504e16feb5bfbfe</t>
  </si>
  <si>
    <t>152326196012242843</t>
  </si>
  <si>
    <t>1505250615010019</t>
  </si>
  <si>
    <t>杨海军</t>
  </si>
  <si>
    <t>8325e1da7f034f0b8d3426dd63ea3b06</t>
  </si>
  <si>
    <t>028c64c2d3fb11ddb504e16feb5bfbfe_0</t>
  </si>
  <si>
    <t>028c64c3d3fb11ddb504e16feb5bfbfe</t>
  </si>
  <si>
    <t>15232619580509281X</t>
  </si>
  <si>
    <t>1505250615010020</t>
  </si>
  <si>
    <t>刁金永</t>
  </si>
  <si>
    <t>b0bbbf0d754b432b97dbfe3739836f68</t>
  </si>
  <si>
    <t>0a854bc4d3fc11ddb504e16feb5bfbfe_0</t>
  </si>
  <si>
    <t>0a854bc5d3fc11ddb504e16feb5bfbfe</t>
  </si>
  <si>
    <t>152326196804102814</t>
  </si>
  <si>
    <t>1505250615010021</t>
  </si>
  <si>
    <t>梁红光</t>
  </si>
  <si>
    <t>0f7d77c6374a4c2d83b0f8a8a7eac23f</t>
  </si>
  <si>
    <t>b95e0aa5d3fc11ddb504e16feb5bfbfe_0</t>
  </si>
  <si>
    <t>91d5619fd3fd11ddb504e16feb5bfbfe</t>
  </si>
  <si>
    <t>15232619750205281X</t>
  </si>
  <si>
    <t>1505250615010022</t>
  </si>
  <si>
    <t>包福志</t>
  </si>
  <si>
    <t>e8b80caaf4664412ba1060a806e4d283</t>
  </si>
  <si>
    <t>d970d57ad3fd11ddb504e16feb5bfbfe_0</t>
  </si>
  <si>
    <t>d970d57bd3fd11ddb504e16feb5bfbfe</t>
  </si>
  <si>
    <t>152326196402082814</t>
  </si>
  <si>
    <t>1505250615010023</t>
  </si>
  <si>
    <t>刘兴富</t>
  </si>
  <si>
    <t>93f2ceb415794688869440eeb3989dca</t>
  </si>
  <si>
    <t>8adce8ded3fe11ddb504e16feb5bfbfe_0</t>
  </si>
  <si>
    <t>8adce8dfd3fe11ddb504e16feb5bfbfe</t>
  </si>
  <si>
    <t>152326196709186394</t>
  </si>
  <si>
    <t>1505250615010024</t>
  </si>
  <si>
    <t>王晓芹</t>
  </si>
  <si>
    <t>686e201d1d6e4ca6b59d25e20f6988e8</t>
  </si>
  <si>
    <t>2170e297d3ff11ddb504e16feb5bfbfe_0</t>
  </si>
  <si>
    <t>2170e298d3ff11ddb504e16feb5bfbfe</t>
  </si>
  <si>
    <t>152326196407102829</t>
  </si>
  <si>
    <t>1505250615010025</t>
  </si>
  <si>
    <t>刘国生</t>
  </si>
  <si>
    <t>4a7cc12a14b541f29c6f4dc6869f7b7b</t>
  </si>
  <si>
    <t>ab775b3bd3ff11ddb504e16feb5bfbfe_0</t>
  </si>
  <si>
    <t>ab775b3cd3ff11ddb504e16feb5bfbfe</t>
  </si>
  <si>
    <t>152326196205262816</t>
  </si>
  <si>
    <t>1505250615010026</t>
  </si>
  <si>
    <t>魏占江</t>
  </si>
  <si>
    <t>6c309d147e4f40069f87d09db02c6f17</t>
  </si>
  <si>
    <t>4deb0832d40011ddb504e16feb5bfbfe_0</t>
  </si>
  <si>
    <t>4deb0833d40011ddb504e16feb5bfbfe</t>
  </si>
  <si>
    <t>152326197811182810</t>
  </si>
  <si>
    <t>1505250615010027</t>
  </si>
  <si>
    <t>穆占福</t>
  </si>
  <si>
    <t>0cce248c338f47e6b8212f323e7b4696</t>
  </si>
  <si>
    <t>c24cc69bd40111ddb504e16feb5bfbfe_0</t>
  </si>
  <si>
    <t>c24cc69cd40111ddb504e16feb5bfbfe</t>
  </si>
  <si>
    <t>15232619550123003X</t>
  </si>
  <si>
    <t>1505250615010028</t>
  </si>
  <si>
    <t>勾振丽</t>
  </si>
  <si>
    <t>76e7d5853f8f44e4b85f4c23a0b017d0</t>
  </si>
  <si>
    <t>d7c1103fd40211ddb504e16feb5bfbfe_0</t>
  </si>
  <si>
    <t>d7c11040d40211ddb504e16feb5bfbfe</t>
  </si>
  <si>
    <t>152326196408072844</t>
  </si>
  <si>
    <t>1505250615010029</t>
  </si>
  <si>
    <t>孙占荣</t>
  </si>
  <si>
    <t>e229927ee434427ebc3ae4f75a72fd98</t>
  </si>
  <si>
    <t>6cfbe21bd40311ddb504e16feb5bfbfe_0</t>
  </si>
  <si>
    <t>6cfbe21cd40311ddb504e16feb5bfbfe</t>
  </si>
  <si>
    <t>152326193712282818</t>
  </si>
  <si>
    <t>1505250615010030</t>
  </si>
  <si>
    <t>嵇海刚</t>
  </si>
  <si>
    <t>1bcbb0e74af74d61a113968d04aba048</t>
  </si>
  <si>
    <t>c1d75dcad40311ddb504e16feb5bfbfe_0</t>
  </si>
  <si>
    <t>c1d75dcbd40311ddb504e16feb5bfbfe</t>
  </si>
  <si>
    <t>152326197308222811</t>
  </si>
  <si>
    <t>1505250615010031</t>
  </si>
  <si>
    <t>佟国金</t>
  </si>
  <si>
    <t>5689a04547f74c2ea3020daee8688aab</t>
  </si>
  <si>
    <t>5842e6bad40411ddb504e16feb5bfbfe_0</t>
  </si>
  <si>
    <t>5842e6bbd40411ddb504e16feb5bfbfe</t>
  </si>
  <si>
    <t>152326195803132814</t>
  </si>
  <si>
    <t>1505250615010032</t>
  </si>
  <si>
    <t>梁海军</t>
  </si>
  <si>
    <t>e049719fac6a43d08d60fe1d9ad3f048</t>
  </si>
  <si>
    <t>e60afbb1d40411ddb504e16feb5bfbfe_0</t>
  </si>
  <si>
    <t>e60afbb2d40411ddb504e16feb5bfbfe</t>
  </si>
  <si>
    <t>152326197101151710</t>
  </si>
  <si>
    <t>1505250615010033</t>
  </si>
  <si>
    <t>柴广辉</t>
  </si>
  <si>
    <t>ba12fdec6d994e709c11e24512929db2</t>
  </si>
  <si>
    <t>b40a1f46d40511ddb504e16feb5bfbfe_0</t>
  </si>
  <si>
    <t>b40a1f47d40511ddb504e16feb5bfbfe</t>
  </si>
  <si>
    <t>152326197302232816</t>
  </si>
  <si>
    <t>1505250615010034</t>
  </si>
  <si>
    <t>初杰祥</t>
  </si>
  <si>
    <t>b73971f19a124f798fa99cc49a56e1c5</t>
  </si>
  <si>
    <t>886ed5bed40611ddb504e16feb5bfbfe_0</t>
  </si>
  <si>
    <t>886ed5bfd40611ddb504e16feb5bfbfe</t>
  </si>
  <si>
    <t>152326195910102856</t>
  </si>
  <si>
    <t>1505250615010035</t>
  </si>
  <si>
    <t>赵和</t>
  </si>
  <si>
    <t>2a1d9ee4886848798515181034924eef</t>
  </si>
  <si>
    <t>07dbaed3d40711ddb504e16feb5bfbfe_0</t>
  </si>
  <si>
    <t>07dbaed4d40711ddb504e16feb5bfbfe</t>
  </si>
  <si>
    <t>152326194110132817</t>
  </si>
  <si>
    <t>1505250615010036</t>
  </si>
  <si>
    <t>陶美丹</t>
  </si>
  <si>
    <t>c4e88c0da6314c688e9d6f557f5afa6e</t>
  </si>
  <si>
    <t>605510aad40711ddb504e16feb5bfbfe_0</t>
  </si>
  <si>
    <t>a9fe7d49d40711ddb504e16feb5bfbfe</t>
  </si>
  <si>
    <t>152326199109252822</t>
  </si>
  <si>
    <t>1505250615010037</t>
  </si>
  <si>
    <t>孙庆跃</t>
  </si>
  <si>
    <t>adf6038c39b848dca7810e1a031361dc</t>
  </si>
  <si>
    <t>f3595475d40711ddb504e16feb5bfbfe_0</t>
  </si>
  <si>
    <t>f3595476d40711ddb504e16feb5bfbfe</t>
  </si>
  <si>
    <t>15232619591010283X</t>
  </si>
  <si>
    <t>1505250615010038</t>
  </si>
  <si>
    <t>王显忠</t>
  </si>
  <si>
    <t>f886a3a4a5994e5783b46197a2c9bce9</t>
  </si>
  <si>
    <t>83a1d1b8d40811ddb504e16feb5bfbfe_0</t>
  </si>
  <si>
    <t>83a1d1b9d40811ddb504e16feb5bfbfe</t>
  </si>
  <si>
    <t>152326195905052831</t>
  </si>
  <si>
    <t>1505250615010039</t>
  </si>
  <si>
    <t>苏云</t>
  </si>
  <si>
    <t>b4ab1c8d6c4040788555b04cf77ec126</t>
  </si>
  <si>
    <t>215eae29d40911ddb504e16feb5bfbfe_0</t>
  </si>
  <si>
    <t>215eae2ad40911ddb504e16feb5bfbfe</t>
  </si>
  <si>
    <t>15232619511220281X</t>
  </si>
  <si>
    <t>1505250615010040</t>
  </si>
  <si>
    <t>董喜财</t>
  </si>
  <si>
    <t>9f654fa258a34331be49904df342311b</t>
  </si>
  <si>
    <t>b7f036bad40911ddb504e16feb5bfbfe_0</t>
  </si>
  <si>
    <t>b7f036bbd40911ddb504e16feb5bfbfe</t>
  </si>
  <si>
    <t>152326195502172812</t>
  </si>
  <si>
    <t>1505250615010041</t>
  </si>
  <si>
    <t>赵连明</t>
  </si>
  <si>
    <t>8ba7662a50af4fd2b4c833355ca11149</t>
  </si>
  <si>
    <t>f228bc46d40a11ddb504e16feb5bfbfe_0</t>
  </si>
  <si>
    <t>f228bc47d40a11ddb504e16feb5bfbfe</t>
  </si>
  <si>
    <t>15232619721121281X</t>
  </si>
  <si>
    <t>1505250615010042</t>
  </si>
  <si>
    <t>刘纪江</t>
  </si>
  <si>
    <t>b93ed8266c7e4aa2ad0db1a3be473aea</t>
  </si>
  <si>
    <t>c85b5482d40b11ddb504e16feb5bfbfe_0</t>
  </si>
  <si>
    <t>c85b5483d40b11ddb504e16feb5bfbfe</t>
  </si>
  <si>
    <t>15232619580525281X</t>
  </si>
  <si>
    <t>1505250615010043</t>
  </si>
  <si>
    <t>梁洪梅</t>
  </si>
  <si>
    <t>4e41958f001d49e4b4efd04ba989aa8a</t>
  </si>
  <si>
    <t>f1ffc5f1d47b11ddb504e16feb5bfbfe_0</t>
  </si>
  <si>
    <t>f1ffc5f2d47b11ddb504e16feb5bfbfe</t>
  </si>
  <si>
    <t>152326198012154842</t>
  </si>
  <si>
    <t>1505250615010044</t>
  </si>
  <si>
    <t>张美菊</t>
  </si>
  <si>
    <t>176fb343073245038834dff18d00243f</t>
  </si>
  <si>
    <t>906823f3d47c11ddb504e16feb5bfbfe_0</t>
  </si>
  <si>
    <t>906823f4d47c11ddb504e16feb5bfbfe</t>
  </si>
  <si>
    <t>152326197110012827</t>
  </si>
  <si>
    <t>1505250615010045</t>
  </si>
  <si>
    <t>张丽菊</t>
  </si>
  <si>
    <t>1e28834ef7234d2e982add9f0ee9f32e</t>
  </si>
  <si>
    <t>1511046ad47d11ddb504e16feb5bfbfe_0</t>
  </si>
  <si>
    <t>1511046bd47d11ddb504e16feb5bfbfe</t>
  </si>
  <si>
    <t>15232619730427282X</t>
  </si>
  <si>
    <t>1505250615010046</t>
  </si>
  <si>
    <t>敖贵清</t>
  </si>
  <si>
    <t>df0d52621e7c455599b180dbe0157cb7</t>
  </si>
  <si>
    <t>be6d56d6d47d11ddb504e16feb5bfbfe_0</t>
  </si>
  <si>
    <t>be6d56d7d47d11ddb504e16feb5bfbfe</t>
  </si>
  <si>
    <t>152326195702052911</t>
  </si>
  <si>
    <t>1505250615010047</t>
  </si>
  <si>
    <t>刘晓那</t>
  </si>
  <si>
    <t>a3b0eb33cf34496f9f0bf8d657d2eb69</t>
  </si>
  <si>
    <t>7ddcc197d47e11ddb504e16feb5bfbfe_0</t>
  </si>
  <si>
    <t>7ddcc198d47e11ddb504e16feb5bfbfe</t>
  </si>
  <si>
    <t>152326198012172821</t>
  </si>
  <si>
    <t>1505250615010048</t>
  </si>
  <si>
    <t>于洪文</t>
  </si>
  <si>
    <t>be349a18d4524456bac627dc21e0c4a6</t>
  </si>
  <si>
    <t>087df390d47f11ddb504e16feb5bfbfe_0</t>
  </si>
  <si>
    <t>087df391d47f11ddb504e16feb5bfbfe</t>
  </si>
  <si>
    <t>152326196304192817</t>
  </si>
  <si>
    <t>1505250615010049</t>
  </si>
  <si>
    <t>刘文义</t>
  </si>
  <si>
    <t>3125ff87989f44e78fede8502f6aef84</t>
  </si>
  <si>
    <t>f5717031d47f11ddb504e16feb5bfbfe_0</t>
  </si>
  <si>
    <t>f5717032d47f11ddb504e16feb5bfbfe</t>
  </si>
  <si>
    <t>152326195603172811</t>
  </si>
  <si>
    <t>1505250615010050</t>
  </si>
  <si>
    <t>滕俊</t>
  </si>
  <si>
    <t>5b662587d1d74825b1a9b6a1db110ddb</t>
  </si>
  <si>
    <t>9028acedd48011ddb504e16feb5bfbfe_0</t>
  </si>
  <si>
    <t>9028aceed48011ddb504e16feb5bfbfe</t>
  </si>
  <si>
    <t>152326196310202815</t>
  </si>
  <si>
    <t>1505250615010051</t>
  </si>
  <si>
    <t>张景林</t>
  </si>
  <si>
    <t>f2e5ceefbc3f49bc8f3c3a1299d0e92b</t>
  </si>
  <si>
    <t>1cdc9346d48111ddb504e16feb5bfbfe_0</t>
  </si>
  <si>
    <t>1cdc9347d48111ddb504e16feb5bfbfe</t>
  </si>
  <si>
    <t>15232619630115281X</t>
  </si>
  <si>
    <t>1505250615010052</t>
  </si>
  <si>
    <t>肖洪海</t>
  </si>
  <si>
    <t>ca329e8bb6f3477b94967f485d4da20f</t>
  </si>
  <si>
    <t>8f2d19ebd48111ddb504e16feb5bfbfe_0</t>
  </si>
  <si>
    <t>8f2d19ecd48111ddb504e16feb5bfbfe</t>
  </si>
  <si>
    <t>152326196007042812</t>
  </si>
  <si>
    <t>1505250615010053</t>
  </si>
  <si>
    <t>双喜</t>
  </si>
  <si>
    <t>8ab0b8a31e85496586e68eeba1203eca</t>
  </si>
  <si>
    <t>8e9a5a0cd48211ddb504e16feb5bfbfe_0</t>
  </si>
  <si>
    <t>8e9a5a0dd48211ddb504e16feb5bfbfe</t>
  </si>
  <si>
    <t>152325197908072013</t>
  </si>
  <si>
    <t>1505250615010054</t>
  </si>
  <si>
    <t>杜财</t>
  </si>
  <si>
    <t>8bf77471c4294984a7c47dceb87d7088</t>
  </si>
  <si>
    <t>31284601d48311ddb504e16feb5bfbfe_0</t>
  </si>
  <si>
    <t>31284602d48311ddb504e16feb5bfbfe</t>
  </si>
  <si>
    <t>152326196204162813</t>
  </si>
  <si>
    <t>1505250615010055</t>
  </si>
  <si>
    <t>王柏信</t>
  </si>
  <si>
    <t>368606d2750042fa87fbbeaa1f3bfb1e</t>
  </si>
  <si>
    <t>bfd9aa02d48311ddb504e16feb5bfbfe_0</t>
  </si>
  <si>
    <t>bfd9aa03d48311ddb504e16feb5bfbfe</t>
  </si>
  <si>
    <t>152326196211302810</t>
  </si>
  <si>
    <t>1505250615010056</t>
  </si>
  <si>
    <t>罗杰喜</t>
  </si>
  <si>
    <t>0ad8bbc89ecf4e7baee1bbad7d547ab9</t>
  </si>
  <si>
    <t>4aecfe65d48411ddb504e16feb5bfbfe_0</t>
  </si>
  <si>
    <t>4aecfe66d48411ddb504e16feb5bfbfe</t>
  </si>
  <si>
    <t>152326196210112839</t>
  </si>
  <si>
    <t>1505250615010057</t>
  </si>
  <si>
    <t>李建荣</t>
  </si>
  <si>
    <t>17345767dd324264bc30560d9d971fdc</t>
  </si>
  <si>
    <t>1f355372d48511ddb504e16feb5bfbfe_0</t>
  </si>
  <si>
    <t>1f355373d48511ddb504e16feb5bfbfe</t>
  </si>
  <si>
    <t>152326196203091187</t>
  </si>
  <si>
    <t>1505250615010058</t>
  </si>
  <si>
    <t>王菊花</t>
  </si>
  <si>
    <t>3efb27b61d224f3c86fc8a1f4d774297</t>
  </si>
  <si>
    <t>c5c2ce5dd48511ddb504e16feb5bfbfe_0</t>
  </si>
  <si>
    <t>c5c2ce5ed48511ddb504e16feb5bfbfe</t>
  </si>
  <si>
    <t>152326196010072828</t>
  </si>
  <si>
    <t>1505250615010059</t>
  </si>
  <si>
    <t>勾振强</t>
  </si>
  <si>
    <t>78b1bbb1b671463eaab034fe77b8af33</t>
  </si>
  <si>
    <t>591cd2d3d48611ddb504e16feb5bfbfe_0</t>
  </si>
  <si>
    <t>591cd2d4d48611ddb504e16feb5bfbfe</t>
  </si>
  <si>
    <t>152326197108022831</t>
  </si>
  <si>
    <t>1505250615010060</t>
  </si>
  <si>
    <t>王艳萍</t>
  </si>
  <si>
    <t>444e3da390db418fb523bdfd0d967781</t>
  </si>
  <si>
    <t>2d83f92ed48711ddb504e16feb5bfbfe_0</t>
  </si>
  <si>
    <t>2d83f92fd48711ddb504e16feb5bfbfe</t>
  </si>
  <si>
    <t>152326196912122820</t>
  </si>
  <si>
    <t>1505250615010061</t>
  </si>
  <si>
    <t>张相海</t>
  </si>
  <si>
    <t>f2f756bd58b14eed8a77fc2963acb1d0</t>
  </si>
  <si>
    <t>672cb77ad48711ddb504e16feb5bfbfe_0</t>
  </si>
  <si>
    <t>672cb77bd48711ddb504e16feb5bfbfe</t>
  </si>
  <si>
    <t>152326196011137873</t>
  </si>
  <si>
    <t>1505250615010062</t>
  </si>
  <si>
    <t>王树玉</t>
  </si>
  <si>
    <t>4c61b30ba7524f849da7a9e1ef97b7bb</t>
  </si>
  <si>
    <t>3213295ad48811ddb504e16feb5bfbfe_0</t>
  </si>
  <si>
    <t>3213295bd48811ddb504e16feb5bfbfe</t>
  </si>
  <si>
    <t>152326198108012814</t>
  </si>
  <si>
    <t>1505250615010063</t>
  </si>
  <si>
    <t>宫玉军</t>
  </si>
  <si>
    <t>63e2a024f4cc4712ba02befa12e827ba</t>
  </si>
  <si>
    <t>7200360cd48811ddb504e16feb5bfbfe_0</t>
  </si>
  <si>
    <t>7200360dd48811ddb504e16feb5bfbfe</t>
  </si>
  <si>
    <t>152326197607122810</t>
  </si>
  <si>
    <t>1505250615010064</t>
  </si>
  <si>
    <t>孙庆</t>
  </si>
  <si>
    <t>7c09e54a4b684238871ae049c47383fe</t>
  </si>
  <si>
    <t>fc4bce4ed48811ddb504e16feb5bfbfe_0</t>
  </si>
  <si>
    <t>fc4bce4fd48811ddb504e16feb5bfbfe</t>
  </si>
  <si>
    <t>15232619680526281X</t>
  </si>
  <si>
    <t>1505250615010065</t>
  </si>
  <si>
    <t>陶瑞春</t>
  </si>
  <si>
    <t>a914058e27414ee493fc766f91d9e0aa</t>
  </si>
  <si>
    <t>31db8c1ed48a11ddb504e16feb5bfbfe_0</t>
  </si>
  <si>
    <t>6959c8c4d48a11ddb504e16feb5bfbfe</t>
  </si>
  <si>
    <t>152326196712142827</t>
  </si>
  <si>
    <t>1505250615010066</t>
  </si>
  <si>
    <t>陶云海</t>
  </si>
  <si>
    <t>35d1eb9ec8d54fe5b479362a2f0663b2</t>
  </si>
  <si>
    <t>b0025143d48a11ddb504e16feb5bfbfe_0</t>
  </si>
  <si>
    <t>b0025144d48a11ddb504e16feb5bfbfe</t>
  </si>
  <si>
    <t>152326196412142817</t>
  </si>
  <si>
    <t>1505250615010068</t>
  </si>
  <si>
    <t>李卫国</t>
  </si>
  <si>
    <t>b8cb9af1cc744fdc85ccd00dfc9b4690</t>
  </si>
  <si>
    <t>6cfb95c4d48c11ddb504e16feb5bfbfe_0</t>
  </si>
  <si>
    <t>6cfb95c5d48c11ddb504e16feb5bfbfe</t>
  </si>
  <si>
    <t>152326196211011175</t>
  </si>
  <si>
    <t>1505250615010069</t>
  </si>
  <si>
    <t>赵忠树</t>
  </si>
  <si>
    <t>3f5a803137e0497f9af71660309d1900</t>
  </si>
  <si>
    <t>e5fbb0fad48c11ddb504e16feb5bfbfe_0</t>
  </si>
  <si>
    <t>e5fbb0fbd48c11ddb504e16feb5bfbfe</t>
  </si>
  <si>
    <t>152326196312052574</t>
  </si>
  <si>
    <t>1505250615010070</t>
  </si>
  <si>
    <t>王立忠</t>
  </si>
  <si>
    <t>bc14f1831fff48be83137c4312f7cbb9</t>
  </si>
  <si>
    <t>7302e751d48d11ddb504e16feb5bfbfe_0</t>
  </si>
  <si>
    <t>7302e752d48d11ddb504e16feb5bfbfe</t>
  </si>
  <si>
    <t>152326197207300016</t>
  </si>
  <si>
    <t>1505250615010071</t>
  </si>
  <si>
    <t>刘香凤</t>
  </si>
  <si>
    <t>2f996fc1864d4651822b0b91856ba96a</t>
  </si>
  <si>
    <t>da7990e9d48d11ddb504e16feb5bfbfe_0</t>
  </si>
  <si>
    <t>da7990ead48d11ddb504e16feb5bfbfe</t>
  </si>
  <si>
    <t>152326197601141180</t>
  </si>
  <si>
    <t>1505250615010072</t>
  </si>
  <si>
    <t>孙学礼</t>
  </si>
  <si>
    <t>c72d085db82c462da88a922805c05267</t>
  </si>
  <si>
    <t>1f4394bfd48e11ddb504e16feb5bfbfe_0</t>
  </si>
  <si>
    <t>1f4394c0d48e11ddb504e16feb5bfbfe</t>
  </si>
  <si>
    <t>152326195804250011</t>
  </si>
  <si>
    <t>1505250615010074</t>
  </si>
  <si>
    <t>梁秀东</t>
  </si>
  <si>
    <t>a3c998c4a50d420fa23adeee8acb92bb</t>
  </si>
  <si>
    <t>a83dd827d48f11ddb504e16feb5bfbfe_0</t>
  </si>
  <si>
    <t>a83dd828d48f11ddb504e16feb5bfbfe</t>
  </si>
  <si>
    <t>152326196301030054</t>
  </si>
  <si>
    <t>1505250615010076</t>
  </si>
  <si>
    <t>杨杰</t>
  </si>
  <si>
    <t>3659fdc5b13d405995b3c0b945fe6615</t>
  </si>
  <si>
    <t>be58e9d6d49011ddb504e16feb5bfbfe_0</t>
  </si>
  <si>
    <t>be58e9d7d49011ddb504e16feb5bfbfe</t>
  </si>
  <si>
    <t>152326197906120671</t>
  </si>
  <si>
    <t>1505250615010078</t>
  </si>
  <si>
    <t>敖章思来</t>
  </si>
  <si>
    <t>2e2ff71eca7e4ddfae459816e4788521</t>
  </si>
  <si>
    <t>595132e4d49211ddb504e16feb5bfbfe_0</t>
  </si>
  <si>
    <t>595132e5d49211ddb504e16feb5bfbfe</t>
  </si>
  <si>
    <t>152326196803230021</t>
  </si>
  <si>
    <t>1505250615010079</t>
  </si>
  <si>
    <t>孙玉兰</t>
  </si>
  <si>
    <t>90bf4b9293474771a3c0c87524b0a36b</t>
  </si>
  <si>
    <t>4f5f0115d49311ddb504e16feb5bfbfe_0</t>
  </si>
  <si>
    <t>4f5f0116d49311ddb504e16feb5bfbfe</t>
  </si>
  <si>
    <t>152326196209102828</t>
  </si>
  <si>
    <t>1505250615010080</t>
  </si>
  <si>
    <t>高东梅</t>
  </si>
  <si>
    <t>fd9b5cdb6aca445980d2c95e4df85d8c</t>
  </si>
  <si>
    <t>f816fd53d49311ddb504e16feb5bfbfe_0</t>
  </si>
  <si>
    <t>f816fd54d49311ddb504e16feb5bfbfe</t>
  </si>
  <si>
    <t>152326197605072282</t>
  </si>
  <si>
    <t>1505250615010081</t>
  </si>
  <si>
    <t>刘存生</t>
  </si>
  <si>
    <t>0a0f669a80954e779fce11d54a79a04c</t>
  </si>
  <si>
    <t>c44d2082d49411ddb504e16feb5bfbfe_0</t>
  </si>
  <si>
    <t>c44d2083d49411ddb504e16feb5bfbfe</t>
  </si>
  <si>
    <t>152326196807172295</t>
  </si>
  <si>
    <t>1505250615010082</t>
  </si>
  <si>
    <t>刘殿华</t>
  </si>
  <si>
    <t>f0c1ce92d0d64f21bc79e3336313e95c</t>
  </si>
  <si>
    <t>50960fa4d49511ddb504e16feb5bfbfe_0</t>
  </si>
  <si>
    <t>50960fa5d49511ddb504e16feb5bfbfe</t>
  </si>
  <si>
    <t>152326197611202821</t>
  </si>
  <si>
    <t>1505250615010083</t>
  </si>
  <si>
    <t>罗振才</t>
  </si>
  <si>
    <t>69a0df97fe034852ae14ea5899aca60b</t>
  </si>
  <si>
    <t>f13e4c1ad49511ddb504e16feb5bfbfe_0</t>
  </si>
  <si>
    <t>f13e4c1bd49511ddb504e16feb5bfbfe</t>
  </si>
  <si>
    <t>152326194805192816</t>
  </si>
  <si>
    <t>1505250615010084</t>
  </si>
  <si>
    <t>敖俊杰</t>
  </si>
  <si>
    <t>dba55ef846e24f728a0524297b8981cb</t>
  </si>
  <si>
    <t>6e0e334bd49611ddb504e16feb5bfbfe_0</t>
  </si>
  <si>
    <t>6e0e334cd49611ddb504e16feb5bfbfe</t>
  </si>
  <si>
    <t>152326198009022822</t>
  </si>
  <si>
    <t>1505250615010086</t>
  </si>
  <si>
    <t>龚鹏飞</t>
  </si>
  <si>
    <t>76c9cf3f67594152847d5d6a4df5fba5</t>
  </si>
  <si>
    <t>6dfe5f83d49711ddb504e16feb5bfbfe_0</t>
  </si>
  <si>
    <t>6dfe5f84d49711ddb504e16feb5bfbfe</t>
  </si>
  <si>
    <t>152326195307210019</t>
  </si>
  <si>
    <t>1505250615010087</t>
  </si>
  <si>
    <t>薛文丰</t>
  </si>
  <si>
    <t>e9603559a106499593ab57a74c05ddaf</t>
  </si>
  <si>
    <t>23467446d49811ddb504e16feb5bfbfe_0</t>
  </si>
  <si>
    <t>23467447d49811ddb504e16feb5bfbfe</t>
  </si>
  <si>
    <t>15232619661202409X</t>
  </si>
  <si>
    <t>1505250615010088</t>
  </si>
  <si>
    <t>王淑洁</t>
  </si>
  <si>
    <t>69573bdd34c64271b1efd81406c53e9b</t>
  </si>
  <si>
    <t>C496F786-DFF0-0001-CFEA-12F016A4C890_0</t>
  </si>
  <si>
    <t>C496F786-DFF0-0001-8B47-1100D605A4D0</t>
  </si>
  <si>
    <t>152326196201106621</t>
  </si>
  <si>
    <t>1505250615010089</t>
  </si>
  <si>
    <t>吴桂华</t>
  </si>
  <si>
    <t>c9c766aee7234b8eb8f0ded651fcfeb3</t>
  </si>
  <si>
    <t>fb8c996921d911e09d9e95dc143cc421_0</t>
  </si>
  <si>
    <t>fb8c996a21d911e09d9e95dc143cc421</t>
  </si>
  <si>
    <t>152326196705300022</t>
  </si>
  <si>
    <t>1505250615010139</t>
  </si>
  <si>
    <t>李悦香</t>
  </si>
  <si>
    <t>7497dc77571542bd8daa5e5b81e12aed</t>
  </si>
  <si>
    <t>760012db217611e2a7b34977d6613618_0</t>
  </si>
  <si>
    <t>760012dc217611e2a7b34977d6613618</t>
  </si>
  <si>
    <t>152326195412152826</t>
  </si>
  <si>
    <t>1505250615010140</t>
  </si>
  <si>
    <t>卜显明</t>
  </si>
  <si>
    <t>81890de1fa5e41ec9dd429e903ce12f4</t>
  </si>
  <si>
    <t>C5F1A9D0-AC10-0001-6580-16C015201CB3_0</t>
  </si>
  <si>
    <t>C5F1A9D0-AC10-0001-7022-91FE13101372</t>
  </si>
  <si>
    <t>152326197901040015</t>
  </si>
  <si>
    <t>1505250615010141</t>
  </si>
  <si>
    <t>梁洪艳</t>
  </si>
  <si>
    <t>06a3c74dad1545498f9e60124db3315f</t>
  </si>
  <si>
    <t>345bb790956c11e4b4791d92fec7036e_0</t>
  </si>
  <si>
    <t>345bb791956c11e4b4791d92fec7036e</t>
  </si>
  <si>
    <t>152326198007132825</t>
  </si>
  <si>
    <t>1505250615010142</t>
  </si>
  <si>
    <t>崔玉华</t>
  </si>
  <si>
    <t>399cdf40dbce4a8fb634d00ac13ff8c3</t>
  </si>
  <si>
    <t>9b27e8a5300d11e5a92ad7a7e038031d_0</t>
  </si>
  <si>
    <t>9b27e8a6300d11e5a92ad7a7e038031d</t>
  </si>
  <si>
    <t>152326198002142813</t>
  </si>
  <si>
    <t>1505250615010143</t>
  </si>
  <si>
    <t>包丽艳</t>
  </si>
  <si>
    <t>2893675880034bd68d70ade3bedc7e79</t>
  </si>
  <si>
    <t>1834e3b9300f11e5a92ad7a7e038031d_0</t>
  </si>
  <si>
    <t>1834e3b8300f11e5a92ad7a7e038031d</t>
  </si>
  <si>
    <t>152326197305032828</t>
  </si>
  <si>
    <t>1505250615010144</t>
  </si>
  <si>
    <t>许亚东</t>
  </si>
  <si>
    <t>469150047be14bf2a97e3c605c60175f</t>
  </si>
  <si>
    <t>4c91275197f911e59e8adf5d13889222_0</t>
  </si>
  <si>
    <t>4c91275097f911e59e8adf5d13889222</t>
  </si>
  <si>
    <t>152326197508287871</t>
  </si>
  <si>
    <t>1505250615010145</t>
  </si>
  <si>
    <t>刘彦增</t>
  </si>
  <si>
    <t>0bde30a5416c462cb3d9952b81d1f706</t>
  </si>
  <si>
    <t>d7eb6fb997f911e59e8adf5d13889222_0</t>
  </si>
  <si>
    <t>d7eb6fba97f911e59e8adf5d13889222</t>
  </si>
  <si>
    <t>152326198101042818</t>
  </si>
  <si>
    <t>1505250615010146</t>
  </si>
  <si>
    <t>付存有</t>
  </si>
  <si>
    <t>0fccd194b2644410a0e5ba63ff885468</t>
  </si>
  <si>
    <t>4cbcca079e3e11e59e8adf5d13889222_0</t>
  </si>
  <si>
    <t>4cbcca069e3e11e59e8adf5d13889222</t>
  </si>
  <si>
    <t>152326198412055376</t>
  </si>
  <si>
    <t>1505250615010147</t>
  </si>
  <si>
    <t>苏兴卫</t>
  </si>
  <si>
    <t>3957a5d0bde54657b9e6bbf3a552e9e3</t>
  </si>
  <si>
    <t>caf2d5c4b2a811e59e8adf5d13889222_0</t>
  </si>
  <si>
    <t>caf2d5c5b2a811e59e8adf5d13889222</t>
  </si>
  <si>
    <t>152326198609232815</t>
  </si>
  <si>
    <t>1505250615010148</t>
  </si>
  <si>
    <t>王艳丽</t>
  </si>
  <si>
    <t>1cdbf5ba887f4314a8c15f5c2da54108</t>
  </si>
  <si>
    <t>3bc22f278f5611e6b2e765e9f5a31871_0</t>
  </si>
  <si>
    <t>3bc22f288f5611e6b2e765e9f5a31871</t>
  </si>
  <si>
    <t>152326198401302829</t>
  </si>
  <si>
    <t>1505250615010149</t>
  </si>
  <si>
    <t>王洪芳</t>
  </si>
  <si>
    <t>60e709d78b484e7e9fb21512dd7192e5</t>
  </si>
  <si>
    <t>C7BE9CE8-ED70-0001-7B7C-4663665031F0_0</t>
  </si>
  <si>
    <t>8b171026da3111dd9dffcf18f4200bc4</t>
  </si>
  <si>
    <t>152326195402127889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</si>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</sst>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9" borderId="21" applyNumberFormat="0" applyAlignment="0" applyProtection="0">
      <alignment vertical="center"/>
    </xf>
    <xf numFmtId="0" fontId="22" fillId="9" borderId="25" applyNumberFormat="0" applyAlignment="0" applyProtection="0">
      <alignment vertical="center"/>
    </xf>
    <xf numFmtId="0" fontId="5" fillId="4" borderId="19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176" fontId="3" fillId="0" borderId="14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176" fontId="3" fillId="0" borderId="15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4"/>
  <sheetViews>
    <sheetView tabSelected="1" workbookViewId="0">
      <pane xSplit="3" ySplit="8" topLeftCell="D94" activePane="bottomRight" state="frozen"/>
      <selection/>
      <selection pane="topRight"/>
      <selection pane="bottomLeft"/>
      <selection pane="bottomRight" activeCell="E111" sqref="E111"/>
    </sheetView>
  </sheetViews>
  <sheetFormatPr defaultColWidth="9" defaultRowHeight="13.5"/>
  <cols>
    <col min="1" max="1" width="10.875" customWidth="1"/>
    <col min="2" max="2" width="19.5" customWidth="1"/>
    <col min="3" max="3" width="21.125" customWidth="1"/>
    <col min="4" max="10" width="17.5" customWidth="1"/>
    <col min="11" max="19" width="9" hidden="1" customWidth="1"/>
  </cols>
  <sheetData>
    <row r="1" ht="21.7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2"/>
      <c r="L1" s="12"/>
      <c r="M1" s="12"/>
      <c r="N1" s="12"/>
      <c r="O1" s="12"/>
      <c r="P1" s="12"/>
      <c r="Q1" s="12"/>
      <c r="R1" s="12"/>
      <c r="S1" s="12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3"/>
      <c r="L3" s="13"/>
      <c r="M3" s="13"/>
      <c r="N3" s="13"/>
      <c r="O3" s="13"/>
      <c r="P3" s="13"/>
      <c r="Q3" s="13"/>
      <c r="R3" s="13"/>
      <c r="S3" s="1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2" t="s">
        <v>17</v>
      </c>
    </row>
    <row r="5" ht="18" customHeight="1" spans="1:19">
      <c r="A5" s="8"/>
      <c r="B5" s="7"/>
      <c r="C5" s="7"/>
      <c r="D5" s="6" t="s">
        <v>10</v>
      </c>
      <c r="E5" s="6" t="s">
        <v>18</v>
      </c>
      <c r="F5" s="7"/>
      <c r="G5" s="7"/>
      <c r="H5" s="7"/>
      <c r="I5" s="8"/>
      <c r="J5" s="8"/>
      <c r="K5" s="6"/>
      <c r="L5" s="6"/>
      <c r="M5" s="6"/>
      <c r="N5" s="6"/>
      <c r="O5" s="6"/>
      <c r="P5" s="6"/>
      <c r="Q5" s="6"/>
      <c r="R5" s="6"/>
      <c r="S5" s="6"/>
    </row>
    <row r="6" ht="18" customHeight="1" spans="1:19">
      <c r="A6" s="8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8"/>
      <c r="J6" s="8"/>
      <c r="K6" s="6"/>
      <c r="L6" s="6"/>
      <c r="M6" s="6"/>
      <c r="N6" s="6"/>
      <c r="O6" s="6"/>
      <c r="P6" s="6"/>
      <c r="Q6" s="6"/>
      <c r="R6" s="6"/>
      <c r="S6" s="6"/>
    </row>
    <row r="7" ht="18" customHeight="1" spans="1:19">
      <c r="A7" s="8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16"/>
      <c r="L7" s="16"/>
      <c r="M7" s="16"/>
      <c r="N7" s="16"/>
      <c r="O7" s="16"/>
      <c r="P7" s="16"/>
      <c r="Q7" s="16"/>
      <c r="R7" s="16"/>
      <c r="S7" s="16"/>
    </row>
    <row r="8" hidden="1" customHeight="1" spans="1:19">
      <c r="A8" s="9"/>
      <c r="B8" s="6"/>
      <c r="C8" s="6"/>
      <c r="D8" s="10"/>
      <c r="E8" s="10"/>
      <c r="F8" s="10"/>
      <c r="G8" s="10"/>
      <c r="H8" s="10"/>
      <c r="I8" s="17"/>
      <c r="J8" s="18"/>
      <c r="K8" s="19"/>
      <c r="L8" s="20"/>
      <c r="M8" s="21"/>
      <c r="N8" s="21"/>
      <c r="O8" s="21"/>
      <c r="P8" s="21"/>
      <c r="Q8" s="21"/>
      <c r="R8" s="21"/>
      <c r="S8" s="23"/>
    </row>
    <row r="9" ht="18" customHeight="1" spans="1:19">
      <c r="A9" s="9">
        <f>2-1</f>
        <v>1</v>
      </c>
      <c r="B9" s="6" t="s">
        <v>26</v>
      </c>
      <c r="C9" s="6" t="s">
        <v>27</v>
      </c>
      <c r="D9" s="10">
        <v>24</v>
      </c>
      <c r="E9" s="10"/>
      <c r="F9" s="10"/>
      <c r="G9" s="10"/>
      <c r="H9" s="10"/>
      <c r="I9" s="17"/>
      <c r="J9" s="18">
        <f t="shared" ref="J9:J72" si="0">ROUND(((ROUND(E9,2)+ROUND(F9,2)+ROUND(G9,2)+ROUND(H9,2))*ROUND(I9,4)),2)</f>
        <v>0</v>
      </c>
      <c r="K9" s="19"/>
      <c r="L9" s="20"/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3"/>
    </row>
    <row r="10" ht="18" customHeight="1" spans="1:19">
      <c r="A10" s="9">
        <f>3-1</f>
        <v>2</v>
      </c>
      <c r="B10" s="6" t="s">
        <v>32</v>
      </c>
      <c r="C10" s="6" t="s">
        <v>33</v>
      </c>
      <c r="D10" s="10">
        <v>24</v>
      </c>
      <c r="E10" s="10"/>
      <c r="F10" s="10"/>
      <c r="G10" s="10"/>
      <c r="H10" s="10"/>
      <c r="I10" s="17"/>
      <c r="J10" s="18">
        <f t="shared" si="0"/>
        <v>0</v>
      </c>
      <c r="K10" s="19"/>
      <c r="L10" s="20"/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3"/>
    </row>
    <row r="11" ht="18" customHeight="1" spans="1:19">
      <c r="A11" s="9">
        <f>4-1</f>
        <v>3</v>
      </c>
      <c r="B11" s="6" t="s">
        <v>38</v>
      </c>
      <c r="C11" s="6" t="s">
        <v>39</v>
      </c>
      <c r="D11" s="10">
        <v>16</v>
      </c>
      <c r="E11" s="10"/>
      <c r="F11" s="10"/>
      <c r="G11" s="10"/>
      <c r="H11" s="10"/>
      <c r="I11" s="17"/>
      <c r="J11" s="18">
        <f t="shared" si="0"/>
        <v>0</v>
      </c>
      <c r="K11" s="19"/>
      <c r="L11" s="20"/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3"/>
    </row>
    <row r="12" ht="18" customHeight="1" spans="1:19">
      <c r="A12" s="9">
        <f>5-1</f>
        <v>4</v>
      </c>
      <c r="B12" s="6" t="s">
        <v>44</v>
      </c>
      <c r="C12" s="6" t="s">
        <v>45</v>
      </c>
      <c r="D12" s="10">
        <v>40</v>
      </c>
      <c r="E12" s="10"/>
      <c r="F12" s="10"/>
      <c r="G12" s="10"/>
      <c r="H12" s="10"/>
      <c r="I12" s="17"/>
      <c r="J12" s="18">
        <f t="shared" si="0"/>
        <v>0</v>
      </c>
      <c r="K12" s="19"/>
      <c r="L12" s="20"/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3"/>
    </row>
    <row r="13" ht="18" customHeight="1" spans="1:19">
      <c r="A13" s="9">
        <f>6-1</f>
        <v>5</v>
      </c>
      <c r="B13" s="6" t="s">
        <v>50</v>
      </c>
      <c r="C13" s="6" t="s">
        <v>51</v>
      </c>
      <c r="D13" s="10">
        <v>32</v>
      </c>
      <c r="E13" s="10"/>
      <c r="F13" s="10"/>
      <c r="G13" s="10"/>
      <c r="H13" s="10"/>
      <c r="I13" s="17"/>
      <c r="J13" s="18">
        <f t="shared" si="0"/>
        <v>0</v>
      </c>
      <c r="K13" s="19"/>
      <c r="L13" s="20"/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3"/>
    </row>
    <row r="14" ht="18" customHeight="1" spans="1:19">
      <c r="A14" s="9">
        <f>7-1</f>
        <v>6</v>
      </c>
      <c r="B14" s="6" t="s">
        <v>56</v>
      </c>
      <c r="C14" s="6" t="s">
        <v>57</v>
      </c>
      <c r="D14" s="10">
        <v>32</v>
      </c>
      <c r="E14" s="10"/>
      <c r="F14" s="10"/>
      <c r="G14" s="10"/>
      <c r="H14" s="10"/>
      <c r="I14" s="17"/>
      <c r="J14" s="18">
        <f t="shared" si="0"/>
        <v>0</v>
      </c>
      <c r="K14" s="19"/>
      <c r="L14" s="20"/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3"/>
    </row>
    <row r="15" ht="18" customHeight="1" spans="1:19">
      <c r="A15" s="9">
        <f>8-1</f>
        <v>7</v>
      </c>
      <c r="B15" s="6" t="s">
        <v>62</v>
      </c>
      <c r="C15" s="6" t="s">
        <v>63</v>
      </c>
      <c r="D15" s="10"/>
      <c r="E15" s="10"/>
      <c r="F15" s="10"/>
      <c r="G15" s="10"/>
      <c r="H15" s="10"/>
      <c r="I15" s="17"/>
      <c r="J15" s="18">
        <f t="shared" si="0"/>
        <v>0</v>
      </c>
      <c r="K15" s="19"/>
      <c r="L15" s="20"/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3"/>
    </row>
    <row r="16" ht="18" customHeight="1" spans="1:19">
      <c r="A16" s="9">
        <f>9-1</f>
        <v>8</v>
      </c>
      <c r="B16" s="6" t="s">
        <v>68</v>
      </c>
      <c r="C16" s="6" t="s">
        <v>69</v>
      </c>
      <c r="D16" s="10">
        <v>24</v>
      </c>
      <c r="E16" s="10"/>
      <c r="F16" s="10"/>
      <c r="G16" s="10"/>
      <c r="H16" s="10"/>
      <c r="I16" s="17"/>
      <c r="J16" s="18">
        <f t="shared" si="0"/>
        <v>0</v>
      </c>
      <c r="K16" s="19"/>
      <c r="L16" s="20"/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3"/>
    </row>
    <row r="17" ht="18" customHeight="1" spans="1:19">
      <c r="A17" s="9">
        <f>10-1</f>
        <v>9</v>
      </c>
      <c r="B17" s="6" t="s">
        <v>74</v>
      </c>
      <c r="C17" s="6" t="s">
        <v>75</v>
      </c>
      <c r="D17" s="10">
        <v>40</v>
      </c>
      <c r="E17" s="10"/>
      <c r="F17" s="10"/>
      <c r="G17" s="10"/>
      <c r="H17" s="10"/>
      <c r="I17" s="17"/>
      <c r="J17" s="18">
        <f t="shared" si="0"/>
        <v>0</v>
      </c>
      <c r="K17" s="19"/>
      <c r="L17" s="20"/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3"/>
    </row>
    <row r="18" ht="18" customHeight="1" spans="1:19">
      <c r="A18" s="9">
        <f>11-1</f>
        <v>10</v>
      </c>
      <c r="B18" s="6" t="s">
        <v>80</v>
      </c>
      <c r="C18" s="6" t="s">
        <v>81</v>
      </c>
      <c r="D18" s="10">
        <v>24</v>
      </c>
      <c r="E18" s="10"/>
      <c r="F18" s="10"/>
      <c r="G18" s="10"/>
      <c r="H18" s="10"/>
      <c r="I18" s="17"/>
      <c r="J18" s="18">
        <f t="shared" si="0"/>
        <v>0</v>
      </c>
      <c r="K18" s="19"/>
      <c r="L18" s="20"/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3"/>
    </row>
    <row r="19" ht="18" customHeight="1" spans="1:19">
      <c r="A19" s="9">
        <f>12-1</f>
        <v>11</v>
      </c>
      <c r="B19" s="6" t="s">
        <v>86</v>
      </c>
      <c r="C19" s="6" t="s">
        <v>87</v>
      </c>
      <c r="D19" s="10"/>
      <c r="E19" s="10"/>
      <c r="F19" s="10"/>
      <c r="G19" s="10"/>
      <c r="H19" s="10"/>
      <c r="I19" s="17"/>
      <c r="J19" s="18">
        <f t="shared" si="0"/>
        <v>0</v>
      </c>
      <c r="K19" s="19"/>
      <c r="L19" s="20"/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3"/>
    </row>
    <row r="20" ht="18" customHeight="1" spans="1:19">
      <c r="A20" s="9">
        <f>13-1</f>
        <v>12</v>
      </c>
      <c r="B20" s="6" t="s">
        <v>92</v>
      </c>
      <c r="C20" s="6" t="s">
        <v>93</v>
      </c>
      <c r="D20" s="10">
        <v>24</v>
      </c>
      <c r="E20" s="10"/>
      <c r="F20" s="10"/>
      <c r="G20" s="10"/>
      <c r="H20" s="10"/>
      <c r="I20" s="17"/>
      <c r="J20" s="18">
        <f t="shared" si="0"/>
        <v>0</v>
      </c>
      <c r="K20" s="19"/>
      <c r="L20" s="20"/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3"/>
    </row>
    <row r="21" ht="18" customHeight="1" spans="1:19">
      <c r="A21" s="9">
        <f>14-1</f>
        <v>13</v>
      </c>
      <c r="B21" s="6" t="s">
        <v>98</v>
      </c>
      <c r="C21" s="6" t="s">
        <v>99</v>
      </c>
      <c r="D21" s="10">
        <v>24</v>
      </c>
      <c r="E21" s="10"/>
      <c r="F21" s="10"/>
      <c r="G21" s="10"/>
      <c r="H21" s="10"/>
      <c r="I21" s="17"/>
      <c r="J21" s="18">
        <f t="shared" si="0"/>
        <v>0</v>
      </c>
      <c r="K21" s="19"/>
      <c r="L21" s="20"/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3"/>
    </row>
    <row r="22" ht="18" customHeight="1" spans="1:19">
      <c r="A22" s="9">
        <f>15-1</f>
        <v>14</v>
      </c>
      <c r="B22" s="6" t="s">
        <v>104</v>
      </c>
      <c r="C22" s="6" t="s">
        <v>105</v>
      </c>
      <c r="D22" s="10">
        <v>24</v>
      </c>
      <c r="E22" s="10"/>
      <c r="F22" s="10"/>
      <c r="G22" s="10"/>
      <c r="H22" s="10"/>
      <c r="I22" s="17"/>
      <c r="J22" s="18">
        <f t="shared" si="0"/>
        <v>0</v>
      </c>
      <c r="K22" s="19"/>
      <c r="L22" s="20"/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3"/>
    </row>
    <row r="23" ht="18" customHeight="1" spans="1:19">
      <c r="A23" s="9">
        <f>16-1</f>
        <v>15</v>
      </c>
      <c r="B23" s="6" t="s">
        <v>110</v>
      </c>
      <c r="C23" s="6" t="s">
        <v>111</v>
      </c>
      <c r="D23" s="10">
        <v>24</v>
      </c>
      <c r="E23" s="10"/>
      <c r="F23" s="10"/>
      <c r="G23" s="10"/>
      <c r="H23" s="10"/>
      <c r="I23" s="17"/>
      <c r="J23" s="18">
        <f t="shared" si="0"/>
        <v>0</v>
      </c>
      <c r="K23" s="19"/>
      <c r="L23" s="20"/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3"/>
    </row>
    <row r="24" ht="18" customHeight="1" spans="1:19">
      <c r="A24" s="9">
        <f>17-1</f>
        <v>16</v>
      </c>
      <c r="B24" s="6" t="s">
        <v>116</v>
      </c>
      <c r="C24" s="6" t="s">
        <v>117</v>
      </c>
      <c r="D24" s="10">
        <v>24</v>
      </c>
      <c r="E24" s="10"/>
      <c r="F24" s="10"/>
      <c r="G24" s="10"/>
      <c r="H24" s="10"/>
      <c r="I24" s="17"/>
      <c r="J24" s="18">
        <f t="shared" si="0"/>
        <v>0</v>
      </c>
      <c r="K24" s="19"/>
      <c r="L24" s="20"/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3"/>
    </row>
    <row r="25" ht="18" customHeight="1" spans="1:19">
      <c r="A25" s="9">
        <f>18-1</f>
        <v>17</v>
      </c>
      <c r="B25" s="6" t="s">
        <v>122</v>
      </c>
      <c r="C25" s="6" t="s">
        <v>123</v>
      </c>
      <c r="D25" s="10">
        <v>24</v>
      </c>
      <c r="E25" s="10"/>
      <c r="F25" s="10"/>
      <c r="G25" s="10"/>
      <c r="H25" s="10"/>
      <c r="I25" s="17"/>
      <c r="J25" s="18">
        <f t="shared" si="0"/>
        <v>0</v>
      </c>
      <c r="K25" s="19"/>
      <c r="L25" s="20"/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3"/>
    </row>
    <row r="26" ht="18" customHeight="1" spans="1:19">
      <c r="A26" s="9">
        <f>19-1</f>
        <v>18</v>
      </c>
      <c r="B26" s="6" t="s">
        <v>128</v>
      </c>
      <c r="C26" s="6" t="s">
        <v>129</v>
      </c>
      <c r="D26" s="10">
        <v>40</v>
      </c>
      <c r="E26" s="10"/>
      <c r="F26" s="10"/>
      <c r="G26" s="10"/>
      <c r="H26" s="10"/>
      <c r="I26" s="17"/>
      <c r="J26" s="18">
        <f t="shared" si="0"/>
        <v>0</v>
      </c>
      <c r="K26" s="19"/>
      <c r="L26" s="20"/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3"/>
    </row>
    <row r="27" ht="18" customHeight="1" spans="1:19">
      <c r="A27" s="9">
        <f>20-1</f>
        <v>19</v>
      </c>
      <c r="B27" s="6" t="s">
        <v>134</v>
      </c>
      <c r="C27" s="6" t="s">
        <v>135</v>
      </c>
      <c r="D27" s="10">
        <v>16</v>
      </c>
      <c r="E27" s="10"/>
      <c r="F27" s="10"/>
      <c r="G27" s="10"/>
      <c r="H27" s="10"/>
      <c r="I27" s="17"/>
      <c r="J27" s="18">
        <f t="shared" si="0"/>
        <v>0</v>
      </c>
      <c r="K27" s="19"/>
      <c r="L27" s="20"/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3"/>
    </row>
    <row r="28" ht="18" customHeight="1" spans="1:19">
      <c r="A28" s="9">
        <f>21-1</f>
        <v>20</v>
      </c>
      <c r="B28" s="6" t="s">
        <v>140</v>
      </c>
      <c r="C28" s="6" t="s">
        <v>141</v>
      </c>
      <c r="D28" s="10">
        <v>32</v>
      </c>
      <c r="E28" s="10"/>
      <c r="F28" s="10"/>
      <c r="G28" s="10"/>
      <c r="H28" s="10"/>
      <c r="I28" s="17"/>
      <c r="J28" s="18">
        <f t="shared" si="0"/>
        <v>0</v>
      </c>
      <c r="K28" s="19"/>
      <c r="L28" s="20"/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3"/>
    </row>
    <row r="29" ht="18" customHeight="1" spans="1:19">
      <c r="A29" s="9">
        <f>22-1</f>
        <v>21</v>
      </c>
      <c r="B29" s="6" t="s">
        <v>146</v>
      </c>
      <c r="C29" s="6" t="s">
        <v>147</v>
      </c>
      <c r="D29" s="10">
        <f>ROUND((ROUND(E29,2)+ROUND(F29,2)+ROUND(G29,2)+ROUND(H29,2)),2)</f>
        <v>0</v>
      </c>
      <c r="E29" s="10"/>
      <c r="F29" s="10"/>
      <c r="G29" s="10"/>
      <c r="H29" s="10"/>
      <c r="I29" s="17"/>
      <c r="J29" s="18">
        <f t="shared" si="0"/>
        <v>0</v>
      </c>
      <c r="K29" s="19"/>
      <c r="L29" s="20"/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3"/>
    </row>
    <row r="30" ht="18" customHeight="1" spans="1:19">
      <c r="A30" s="9">
        <f>23-1</f>
        <v>22</v>
      </c>
      <c r="B30" s="6" t="s">
        <v>152</v>
      </c>
      <c r="C30" s="6" t="s">
        <v>153</v>
      </c>
      <c r="D30" s="10">
        <v>40</v>
      </c>
      <c r="E30" s="10"/>
      <c r="F30" s="10"/>
      <c r="G30" s="10"/>
      <c r="H30" s="10"/>
      <c r="I30" s="17"/>
      <c r="J30" s="18">
        <f t="shared" si="0"/>
        <v>0</v>
      </c>
      <c r="K30" s="19"/>
      <c r="L30" s="20"/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3"/>
    </row>
    <row r="31" ht="18" customHeight="1" spans="1:19">
      <c r="A31" s="9">
        <f>24-1</f>
        <v>23</v>
      </c>
      <c r="B31" s="6" t="s">
        <v>158</v>
      </c>
      <c r="C31" s="6" t="s">
        <v>159</v>
      </c>
      <c r="D31" s="10">
        <v>32</v>
      </c>
      <c r="E31" s="10"/>
      <c r="F31" s="10"/>
      <c r="G31" s="10"/>
      <c r="H31" s="10"/>
      <c r="I31" s="17"/>
      <c r="J31" s="18">
        <f t="shared" si="0"/>
        <v>0</v>
      </c>
      <c r="K31" s="19"/>
      <c r="L31" s="20"/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3"/>
    </row>
    <row r="32" ht="18" customHeight="1" spans="1:19">
      <c r="A32" s="9">
        <f>25-1</f>
        <v>24</v>
      </c>
      <c r="B32" s="6" t="s">
        <v>164</v>
      </c>
      <c r="C32" s="6" t="s">
        <v>165</v>
      </c>
      <c r="D32" s="10">
        <v>32</v>
      </c>
      <c r="E32" s="10"/>
      <c r="F32" s="10"/>
      <c r="G32" s="10"/>
      <c r="H32" s="10"/>
      <c r="I32" s="17"/>
      <c r="J32" s="18">
        <f t="shared" si="0"/>
        <v>0</v>
      </c>
      <c r="K32" s="19"/>
      <c r="L32" s="20"/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3"/>
    </row>
    <row r="33" ht="18" customHeight="1" spans="1:19">
      <c r="A33" s="9">
        <f>26-1</f>
        <v>25</v>
      </c>
      <c r="B33" s="6" t="s">
        <v>170</v>
      </c>
      <c r="C33" s="6" t="s">
        <v>171</v>
      </c>
      <c r="D33" s="10">
        <v>24</v>
      </c>
      <c r="E33" s="10"/>
      <c r="F33" s="10"/>
      <c r="G33" s="10"/>
      <c r="H33" s="10"/>
      <c r="I33" s="17"/>
      <c r="J33" s="18">
        <f t="shared" si="0"/>
        <v>0</v>
      </c>
      <c r="K33" s="19"/>
      <c r="L33" s="20"/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3"/>
    </row>
    <row r="34" ht="18" customHeight="1" spans="1:19">
      <c r="A34" s="9">
        <v>26</v>
      </c>
      <c r="B34" s="6" t="s">
        <v>176</v>
      </c>
      <c r="C34" s="6" t="s">
        <v>177</v>
      </c>
      <c r="D34" s="10">
        <v>24</v>
      </c>
      <c r="E34" s="10"/>
      <c r="F34" s="10"/>
      <c r="G34" s="10"/>
      <c r="H34" s="10"/>
      <c r="I34" s="17"/>
      <c r="J34" s="18">
        <f t="shared" si="0"/>
        <v>0</v>
      </c>
      <c r="K34" s="19"/>
      <c r="L34" s="20"/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3"/>
    </row>
    <row r="35" ht="18" customHeight="1" spans="1:19">
      <c r="A35" s="9">
        <f>28-1</f>
        <v>27</v>
      </c>
      <c r="B35" s="6" t="s">
        <v>182</v>
      </c>
      <c r="C35" s="6" t="s">
        <v>183</v>
      </c>
      <c r="D35" s="10">
        <v>24</v>
      </c>
      <c r="E35" s="10"/>
      <c r="F35" s="10"/>
      <c r="G35" s="10"/>
      <c r="H35" s="10"/>
      <c r="I35" s="17"/>
      <c r="J35" s="18">
        <f t="shared" si="0"/>
        <v>0</v>
      </c>
      <c r="K35" s="19"/>
      <c r="L35" s="20"/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3"/>
    </row>
    <row r="36" ht="18" customHeight="1" spans="1:19">
      <c r="A36" s="9">
        <f>29-1</f>
        <v>28</v>
      </c>
      <c r="B36" s="6" t="s">
        <v>188</v>
      </c>
      <c r="C36" s="6" t="s">
        <v>189</v>
      </c>
      <c r="D36" s="10"/>
      <c r="E36" s="10"/>
      <c r="F36" s="10"/>
      <c r="G36" s="10"/>
      <c r="H36" s="10"/>
      <c r="I36" s="17"/>
      <c r="J36" s="18">
        <f t="shared" si="0"/>
        <v>0</v>
      </c>
      <c r="K36" s="19"/>
      <c r="L36" s="20"/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3"/>
    </row>
    <row r="37" ht="18" customHeight="1" spans="1:19">
      <c r="A37" s="9">
        <f>30-1</f>
        <v>29</v>
      </c>
      <c r="B37" s="6" t="s">
        <v>194</v>
      </c>
      <c r="C37" s="6" t="s">
        <v>195</v>
      </c>
      <c r="D37" s="10">
        <v>24</v>
      </c>
      <c r="E37" s="10"/>
      <c r="F37" s="10"/>
      <c r="G37" s="10"/>
      <c r="H37" s="10"/>
      <c r="I37" s="17"/>
      <c r="J37" s="18">
        <f t="shared" si="0"/>
        <v>0</v>
      </c>
      <c r="K37" s="19"/>
      <c r="L37" s="20"/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3"/>
    </row>
    <row r="38" ht="18" customHeight="1" spans="1:19">
      <c r="A38" s="9">
        <f>31-1</f>
        <v>30</v>
      </c>
      <c r="B38" s="6" t="s">
        <v>200</v>
      </c>
      <c r="C38" s="6" t="s">
        <v>201</v>
      </c>
      <c r="D38" s="10">
        <v>32</v>
      </c>
      <c r="E38" s="10"/>
      <c r="F38" s="10"/>
      <c r="G38" s="10"/>
      <c r="H38" s="10"/>
      <c r="I38" s="17"/>
      <c r="J38" s="18">
        <f t="shared" si="0"/>
        <v>0</v>
      </c>
      <c r="K38" s="19"/>
      <c r="L38" s="20"/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3"/>
    </row>
    <row r="39" ht="18" customHeight="1" spans="1:19">
      <c r="A39" s="9">
        <f>32-1</f>
        <v>31</v>
      </c>
      <c r="B39" s="6" t="s">
        <v>206</v>
      </c>
      <c r="C39" s="6" t="s">
        <v>207</v>
      </c>
      <c r="D39" s="10">
        <v>40</v>
      </c>
      <c r="E39" s="10"/>
      <c r="F39" s="10"/>
      <c r="G39" s="10"/>
      <c r="H39" s="10"/>
      <c r="I39" s="17"/>
      <c r="J39" s="18">
        <f t="shared" si="0"/>
        <v>0</v>
      </c>
      <c r="K39" s="19"/>
      <c r="L39" s="20"/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3"/>
    </row>
    <row r="40" ht="18" customHeight="1" spans="1:19">
      <c r="A40" s="9">
        <f>33-1</f>
        <v>32</v>
      </c>
      <c r="B40" s="6" t="s">
        <v>212</v>
      </c>
      <c r="C40" s="6" t="s">
        <v>213</v>
      </c>
      <c r="D40" s="10">
        <v>32</v>
      </c>
      <c r="E40" s="10"/>
      <c r="F40" s="10"/>
      <c r="G40" s="10"/>
      <c r="H40" s="10"/>
      <c r="I40" s="17"/>
      <c r="J40" s="18">
        <f t="shared" si="0"/>
        <v>0</v>
      </c>
      <c r="K40" s="19"/>
      <c r="L40" s="20"/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3"/>
    </row>
    <row r="41" ht="18" customHeight="1" spans="1:19">
      <c r="A41" s="9">
        <f>34-1</f>
        <v>33</v>
      </c>
      <c r="B41" s="6" t="s">
        <v>218</v>
      </c>
      <c r="C41" s="6" t="s">
        <v>219</v>
      </c>
      <c r="D41" s="10">
        <v>32</v>
      </c>
      <c r="E41" s="10"/>
      <c r="F41" s="10"/>
      <c r="G41" s="10"/>
      <c r="H41" s="10"/>
      <c r="I41" s="17"/>
      <c r="J41" s="18">
        <f t="shared" si="0"/>
        <v>0</v>
      </c>
      <c r="K41" s="19"/>
      <c r="L41" s="20"/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3"/>
    </row>
    <row r="42" ht="18" customHeight="1" spans="1:19">
      <c r="A42" s="9">
        <f>35-1</f>
        <v>34</v>
      </c>
      <c r="B42" s="6" t="s">
        <v>224</v>
      </c>
      <c r="C42" s="6" t="s">
        <v>225</v>
      </c>
      <c r="D42" s="10">
        <f>ROUND((ROUND(E42,2)+ROUND(F42,2)+ROUND(G42,2)+ROUND(H42,2)),2)</f>
        <v>0</v>
      </c>
      <c r="E42" s="10"/>
      <c r="F42" s="10"/>
      <c r="G42" s="10"/>
      <c r="H42" s="10"/>
      <c r="I42" s="17"/>
      <c r="J42" s="18">
        <f t="shared" si="0"/>
        <v>0</v>
      </c>
      <c r="K42" s="19"/>
      <c r="L42" s="20"/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3"/>
    </row>
    <row r="43" ht="18" customHeight="1" spans="1:19">
      <c r="A43" s="9">
        <f>36-1</f>
        <v>35</v>
      </c>
      <c r="B43" s="6" t="s">
        <v>230</v>
      </c>
      <c r="C43" s="6" t="s">
        <v>231</v>
      </c>
      <c r="D43" s="10">
        <v>24</v>
      </c>
      <c r="E43" s="10"/>
      <c r="F43" s="10"/>
      <c r="G43" s="10"/>
      <c r="H43" s="10"/>
      <c r="I43" s="17"/>
      <c r="J43" s="18">
        <f t="shared" si="0"/>
        <v>0</v>
      </c>
      <c r="K43" s="19"/>
      <c r="L43" s="20"/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3"/>
    </row>
    <row r="44" ht="18" customHeight="1" spans="1:19">
      <c r="A44" s="9">
        <f>37-1</f>
        <v>36</v>
      </c>
      <c r="B44" s="6" t="s">
        <v>236</v>
      </c>
      <c r="C44" s="6" t="s">
        <v>237</v>
      </c>
      <c r="D44" s="10">
        <v>32</v>
      </c>
      <c r="E44" s="10"/>
      <c r="F44" s="10"/>
      <c r="G44" s="10"/>
      <c r="H44" s="10"/>
      <c r="I44" s="17"/>
      <c r="J44" s="18">
        <f t="shared" si="0"/>
        <v>0</v>
      </c>
      <c r="K44" s="19"/>
      <c r="L44" s="20"/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3"/>
    </row>
    <row r="45" ht="18" customHeight="1" spans="1:19">
      <c r="A45" s="9">
        <f>38-1</f>
        <v>37</v>
      </c>
      <c r="B45" s="6" t="s">
        <v>242</v>
      </c>
      <c r="C45" s="6" t="s">
        <v>243</v>
      </c>
      <c r="D45" s="10">
        <v>40</v>
      </c>
      <c r="E45" s="10"/>
      <c r="F45" s="10"/>
      <c r="G45" s="10"/>
      <c r="H45" s="10"/>
      <c r="I45" s="17"/>
      <c r="J45" s="18">
        <f t="shared" si="0"/>
        <v>0</v>
      </c>
      <c r="K45" s="19"/>
      <c r="L45" s="20"/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3"/>
    </row>
    <row r="46" ht="18" customHeight="1" spans="1:19">
      <c r="A46" s="9">
        <f>39-1</f>
        <v>38</v>
      </c>
      <c r="B46" s="6" t="s">
        <v>248</v>
      </c>
      <c r="C46" s="6" t="s">
        <v>249</v>
      </c>
      <c r="D46" s="10">
        <v>32</v>
      </c>
      <c r="E46" s="10"/>
      <c r="F46" s="10"/>
      <c r="G46" s="10"/>
      <c r="H46" s="10"/>
      <c r="I46" s="17"/>
      <c r="J46" s="18">
        <f t="shared" si="0"/>
        <v>0</v>
      </c>
      <c r="K46" s="19"/>
      <c r="L46" s="20"/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3"/>
    </row>
    <row r="47" ht="18" customHeight="1" spans="1:19">
      <c r="A47" s="9">
        <f>40-1</f>
        <v>39</v>
      </c>
      <c r="B47" s="6" t="s">
        <v>254</v>
      </c>
      <c r="C47" s="6" t="s">
        <v>255</v>
      </c>
      <c r="D47" s="10">
        <v>32</v>
      </c>
      <c r="E47" s="10"/>
      <c r="F47" s="10"/>
      <c r="G47" s="10"/>
      <c r="H47" s="10"/>
      <c r="I47" s="17"/>
      <c r="J47" s="18">
        <f t="shared" si="0"/>
        <v>0</v>
      </c>
      <c r="K47" s="19"/>
      <c r="L47" s="20"/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3"/>
    </row>
    <row r="48" ht="18" customHeight="1" spans="1:19">
      <c r="A48" s="9">
        <f>41-1</f>
        <v>40</v>
      </c>
      <c r="B48" s="6" t="s">
        <v>260</v>
      </c>
      <c r="C48" s="6" t="s">
        <v>261</v>
      </c>
      <c r="D48" s="10">
        <v>48</v>
      </c>
      <c r="E48" s="10"/>
      <c r="F48" s="10"/>
      <c r="G48" s="10"/>
      <c r="H48" s="10"/>
      <c r="I48" s="17"/>
      <c r="J48" s="18">
        <f t="shared" si="0"/>
        <v>0</v>
      </c>
      <c r="K48" s="19"/>
      <c r="L48" s="20"/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3"/>
    </row>
    <row r="49" ht="18" customHeight="1" spans="1:19">
      <c r="A49" s="9">
        <f>42-1</f>
        <v>41</v>
      </c>
      <c r="B49" s="6" t="s">
        <v>266</v>
      </c>
      <c r="C49" s="6" t="s">
        <v>267</v>
      </c>
      <c r="D49" s="10">
        <v>24</v>
      </c>
      <c r="E49" s="10"/>
      <c r="F49" s="10"/>
      <c r="G49" s="10"/>
      <c r="H49" s="10"/>
      <c r="I49" s="17"/>
      <c r="J49" s="18">
        <f t="shared" si="0"/>
        <v>0</v>
      </c>
      <c r="K49" s="19"/>
      <c r="L49" s="20"/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3"/>
    </row>
    <row r="50" ht="18" customHeight="1" spans="1:19">
      <c r="A50" s="9">
        <f>43-1</f>
        <v>42</v>
      </c>
      <c r="B50" s="6" t="s">
        <v>272</v>
      </c>
      <c r="C50" s="6" t="s">
        <v>273</v>
      </c>
      <c r="D50" s="10">
        <v>24</v>
      </c>
      <c r="E50" s="10"/>
      <c r="F50" s="10"/>
      <c r="G50" s="10"/>
      <c r="H50" s="10"/>
      <c r="I50" s="17"/>
      <c r="J50" s="18">
        <f t="shared" si="0"/>
        <v>0</v>
      </c>
      <c r="K50" s="19"/>
      <c r="L50" s="20"/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3"/>
    </row>
    <row r="51" ht="18" customHeight="1" spans="1:19">
      <c r="A51" s="9">
        <f>44-1</f>
        <v>43</v>
      </c>
      <c r="B51" s="6" t="s">
        <v>278</v>
      </c>
      <c r="C51" s="6" t="s">
        <v>279</v>
      </c>
      <c r="D51" s="10">
        <v>24</v>
      </c>
      <c r="E51" s="10"/>
      <c r="F51" s="10"/>
      <c r="G51" s="10"/>
      <c r="H51" s="10"/>
      <c r="I51" s="17"/>
      <c r="J51" s="18">
        <f t="shared" si="0"/>
        <v>0</v>
      </c>
      <c r="K51" s="19"/>
      <c r="L51" s="20"/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3"/>
    </row>
    <row r="52" ht="18" customHeight="1" spans="1:19">
      <c r="A52" s="9">
        <f>45-1</f>
        <v>44</v>
      </c>
      <c r="B52" s="6" t="s">
        <v>284</v>
      </c>
      <c r="C52" s="6" t="s">
        <v>285</v>
      </c>
      <c r="D52" s="10">
        <v>32</v>
      </c>
      <c r="E52" s="10"/>
      <c r="F52" s="10"/>
      <c r="G52" s="10"/>
      <c r="H52" s="10"/>
      <c r="I52" s="17"/>
      <c r="J52" s="18">
        <f t="shared" si="0"/>
        <v>0</v>
      </c>
      <c r="K52" s="19"/>
      <c r="L52" s="20"/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3"/>
    </row>
    <row r="53" ht="18" customHeight="1" spans="1:19">
      <c r="A53" s="9">
        <f>46-1</f>
        <v>45</v>
      </c>
      <c r="B53" s="6" t="s">
        <v>290</v>
      </c>
      <c r="C53" s="6" t="s">
        <v>291</v>
      </c>
      <c r="D53" s="10">
        <v>32</v>
      </c>
      <c r="E53" s="10"/>
      <c r="F53" s="10"/>
      <c r="G53" s="10"/>
      <c r="H53" s="10"/>
      <c r="I53" s="17"/>
      <c r="J53" s="18">
        <f t="shared" si="0"/>
        <v>0</v>
      </c>
      <c r="K53" s="19"/>
      <c r="L53" s="20"/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3"/>
    </row>
    <row r="54" ht="18" customHeight="1" spans="1:19">
      <c r="A54" s="9">
        <f>47-1</f>
        <v>46</v>
      </c>
      <c r="B54" s="6" t="s">
        <v>296</v>
      </c>
      <c r="C54" s="6" t="s">
        <v>297</v>
      </c>
      <c r="D54" s="10">
        <v>24</v>
      </c>
      <c r="E54" s="10"/>
      <c r="F54" s="10"/>
      <c r="G54" s="10"/>
      <c r="H54" s="10"/>
      <c r="I54" s="17"/>
      <c r="J54" s="18">
        <f t="shared" si="0"/>
        <v>0</v>
      </c>
      <c r="K54" s="19"/>
      <c r="L54" s="20"/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3"/>
    </row>
    <row r="55" ht="18" customHeight="1" spans="1:19">
      <c r="A55" s="9">
        <f>48-1</f>
        <v>47</v>
      </c>
      <c r="B55" s="6" t="s">
        <v>302</v>
      </c>
      <c r="C55" s="6" t="s">
        <v>303</v>
      </c>
      <c r="D55" s="10">
        <v>32</v>
      </c>
      <c r="E55" s="10"/>
      <c r="F55" s="10"/>
      <c r="G55" s="10"/>
      <c r="H55" s="10"/>
      <c r="I55" s="17"/>
      <c r="J55" s="18">
        <f t="shared" si="0"/>
        <v>0</v>
      </c>
      <c r="K55" s="19"/>
      <c r="L55" s="20"/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3"/>
    </row>
    <row r="56" ht="18" customHeight="1" spans="1:19">
      <c r="A56" s="9">
        <f>49-1</f>
        <v>48</v>
      </c>
      <c r="B56" s="6" t="s">
        <v>308</v>
      </c>
      <c r="C56" s="6" t="s">
        <v>309</v>
      </c>
      <c r="D56" s="10">
        <v>40</v>
      </c>
      <c r="E56" s="10"/>
      <c r="F56" s="10"/>
      <c r="G56" s="10"/>
      <c r="H56" s="10"/>
      <c r="I56" s="17"/>
      <c r="J56" s="18">
        <f t="shared" si="0"/>
        <v>0</v>
      </c>
      <c r="K56" s="19"/>
      <c r="L56" s="20"/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3"/>
    </row>
    <row r="57" ht="18" customHeight="1" spans="1:19">
      <c r="A57" s="9">
        <f>50-1</f>
        <v>49</v>
      </c>
      <c r="B57" s="6" t="s">
        <v>314</v>
      </c>
      <c r="C57" s="6" t="s">
        <v>315</v>
      </c>
      <c r="D57" s="10">
        <v>24</v>
      </c>
      <c r="E57" s="10"/>
      <c r="F57" s="10"/>
      <c r="G57" s="10"/>
      <c r="H57" s="10"/>
      <c r="I57" s="17"/>
      <c r="J57" s="18">
        <f t="shared" si="0"/>
        <v>0</v>
      </c>
      <c r="K57" s="19"/>
      <c r="L57" s="20"/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3"/>
    </row>
    <row r="58" ht="18" customHeight="1" spans="1:19">
      <c r="A58" s="9">
        <f>51-1</f>
        <v>50</v>
      </c>
      <c r="B58" s="6" t="s">
        <v>320</v>
      </c>
      <c r="C58" s="6" t="s">
        <v>321</v>
      </c>
      <c r="D58" s="10">
        <v>24</v>
      </c>
      <c r="E58" s="10"/>
      <c r="F58" s="10"/>
      <c r="G58" s="10"/>
      <c r="H58" s="10"/>
      <c r="I58" s="17"/>
      <c r="J58" s="18">
        <f t="shared" si="0"/>
        <v>0</v>
      </c>
      <c r="K58" s="19"/>
      <c r="L58" s="20"/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3"/>
    </row>
    <row r="59" ht="18" customHeight="1" spans="1:19">
      <c r="A59" s="9">
        <f>52-1</f>
        <v>51</v>
      </c>
      <c r="B59" s="6" t="s">
        <v>326</v>
      </c>
      <c r="C59" s="6" t="s">
        <v>327</v>
      </c>
      <c r="D59" s="10">
        <v>32</v>
      </c>
      <c r="E59" s="10"/>
      <c r="F59" s="10"/>
      <c r="G59" s="10"/>
      <c r="H59" s="10"/>
      <c r="I59" s="17"/>
      <c r="J59" s="18">
        <f t="shared" si="0"/>
        <v>0</v>
      </c>
      <c r="K59" s="19"/>
      <c r="L59" s="20"/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3"/>
    </row>
    <row r="60" ht="18" customHeight="1" spans="1:19">
      <c r="A60" s="9">
        <f>53-1</f>
        <v>52</v>
      </c>
      <c r="B60" s="6" t="s">
        <v>332</v>
      </c>
      <c r="C60" s="6" t="s">
        <v>333</v>
      </c>
      <c r="D60" s="10">
        <v>32</v>
      </c>
      <c r="E60" s="10"/>
      <c r="F60" s="10"/>
      <c r="G60" s="10"/>
      <c r="H60" s="10"/>
      <c r="I60" s="17"/>
      <c r="J60" s="18">
        <f t="shared" si="0"/>
        <v>0</v>
      </c>
      <c r="K60" s="19"/>
      <c r="L60" s="20"/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3"/>
    </row>
    <row r="61" ht="18" customHeight="1" spans="1:19">
      <c r="A61" s="9">
        <f>54-1</f>
        <v>53</v>
      </c>
      <c r="B61" s="6" t="s">
        <v>338</v>
      </c>
      <c r="C61" s="6" t="s">
        <v>339</v>
      </c>
      <c r="D61" s="10">
        <v>32</v>
      </c>
      <c r="E61" s="10"/>
      <c r="F61" s="10"/>
      <c r="G61" s="10"/>
      <c r="H61" s="10"/>
      <c r="I61" s="17"/>
      <c r="J61" s="18">
        <f t="shared" si="0"/>
        <v>0</v>
      </c>
      <c r="K61" s="19"/>
      <c r="L61" s="20"/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3"/>
    </row>
    <row r="62" ht="18" customHeight="1" spans="1:19">
      <c r="A62" s="9">
        <f>55-1</f>
        <v>54</v>
      </c>
      <c r="B62" s="6" t="s">
        <v>344</v>
      </c>
      <c r="C62" s="6" t="s">
        <v>345</v>
      </c>
      <c r="D62" s="10">
        <v>32</v>
      </c>
      <c r="E62" s="10"/>
      <c r="F62" s="10"/>
      <c r="G62" s="10"/>
      <c r="H62" s="10"/>
      <c r="I62" s="17"/>
      <c r="J62" s="18">
        <f t="shared" si="0"/>
        <v>0</v>
      </c>
      <c r="K62" s="19"/>
      <c r="L62" s="20"/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3"/>
    </row>
    <row r="63" ht="18" customHeight="1" spans="1:19">
      <c r="A63" s="9">
        <f>56-1</f>
        <v>55</v>
      </c>
      <c r="B63" s="6" t="s">
        <v>350</v>
      </c>
      <c r="C63" s="6" t="s">
        <v>351</v>
      </c>
      <c r="D63" s="10">
        <v>40</v>
      </c>
      <c r="E63" s="10"/>
      <c r="F63" s="10"/>
      <c r="G63" s="10"/>
      <c r="H63" s="10"/>
      <c r="I63" s="17"/>
      <c r="J63" s="18">
        <f t="shared" si="0"/>
        <v>0</v>
      </c>
      <c r="K63" s="19"/>
      <c r="L63" s="20"/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3"/>
    </row>
    <row r="64" ht="18" customHeight="1" spans="1:19">
      <c r="A64" s="9">
        <f>57-1</f>
        <v>56</v>
      </c>
      <c r="B64" s="6" t="s">
        <v>356</v>
      </c>
      <c r="C64" s="6" t="s">
        <v>357</v>
      </c>
      <c r="D64" s="10">
        <v>48</v>
      </c>
      <c r="E64" s="10"/>
      <c r="F64" s="10"/>
      <c r="G64" s="10"/>
      <c r="H64" s="10"/>
      <c r="I64" s="17"/>
      <c r="J64" s="18">
        <f t="shared" si="0"/>
        <v>0</v>
      </c>
      <c r="K64" s="19"/>
      <c r="L64" s="20"/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3"/>
    </row>
    <row r="65" ht="18" customHeight="1" spans="1:19">
      <c r="A65" s="9">
        <f>58-1</f>
        <v>57</v>
      </c>
      <c r="B65" s="6" t="s">
        <v>362</v>
      </c>
      <c r="C65" s="6" t="s">
        <v>363</v>
      </c>
      <c r="D65" s="10">
        <v>40</v>
      </c>
      <c r="E65" s="10"/>
      <c r="F65" s="10"/>
      <c r="G65" s="10"/>
      <c r="H65" s="10"/>
      <c r="I65" s="17"/>
      <c r="J65" s="18">
        <f t="shared" si="0"/>
        <v>0</v>
      </c>
      <c r="K65" s="19"/>
      <c r="L65" s="20"/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3"/>
    </row>
    <row r="66" ht="18" customHeight="1" spans="1:19">
      <c r="A66" s="9">
        <f>59-1</f>
        <v>58</v>
      </c>
      <c r="B66" s="6" t="s">
        <v>368</v>
      </c>
      <c r="C66" s="6" t="s">
        <v>369</v>
      </c>
      <c r="D66" s="10">
        <v>32</v>
      </c>
      <c r="E66" s="18"/>
      <c r="F66" s="18"/>
      <c r="G66" s="18"/>
      <c r="H66" s="18"/>
      <c r="I66" s="17"/>
      <c r="J66" s="18">
        <f t="shared" si="0"/>
        <v>0</v>
      </c>
      <c r="K66" s="19"/>
      <c r="L66" s="20"/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3"/>
    </row>
    <row r="67" ht="18" customHeight="1" spans="1:19">
      <c r="A67" s="9">
        <f>60-1</f>
        <v>59</v>
      </c>
      <c r="B67" s="6" t="s">
        <v>374</v>
      </c>
      <c r="C67" s="6" t="s">
        <v>375</v>
      </c>
      <c r="D67" s="10">
        <v>32</v>
      </c>
      <c r="E67" s="18"/>
      <c r="F67" s="18"/>
      <c r="G67" s="18"/>
      <c r="H67" s="18"/>
      <c r="I67" s="17"/>
      <c r="J67" s="18">
        <f t="shared" si="0"/>
        <v>0</v>
      </c>
      <c r="K67" s="19"/>
      <c r="L67" s="20"/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3"/>
    </row>
    <row r="68" ht="18" customHeight="1" spans="1:19">
      <c r="A68" s="9">
        <f>61-1</f>
        <v>60</v>
      </c>
      <c r="B68" s="6" t="s">
        <v>380</v>
      </c>
      <c r="C68" s="6" t="s">
        <v>381</v>
      </c>
      <c r="D68" s="10">
        <v>40</v>
      </c>
      <c r="E68" s="18"/>
      <c r="F68" s="18"/>
      <c r="G68" s="18"/>
      <c r="H68" s="18"/>
      <c r="I68" s="17"/>
      <c r="J68" s="18">
        <f t="shared" si="0"/>
        <v>0</v>
      </c>
      <c r="K68" s="19"/>
      <c r="L68" s="20"/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3"/>
    </row>
    <row r="69" ht="18" customHeight="1" spans="1:19">
      <c r="A69" s="9">
        <f>62-1</f>
        <v>61</v>
      </c>
      <c r="B69" s="6" t="s">
        <v>386</v>
      </c>
      <c r="C69" s="6" t="s">
        <v>387</v>
      </c>
      <c r="D69" s="10">
        <v>8</v>
      </c>
      <c r="E69" s="18"/>
      <c r="F69" s="18"/>
      <c r="G69" s="18"/>
      <c r="H69" s="18"/>
      <c r="I69" s="17"/>
      <c r="J69" s="18">
        <f t="shared" si="0"/>
        <v>0</v>
      </c>
      <c r="K69" s="19"/>
      <c r="L69" s="20"/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3"/>
    </row>
    <row r="70" ht="18" customHeight="1" spans="1:19">
      <c r="A70" s="9">
        <f>63-1</f>
        <v>62</v>
      </c>
      <c r="B70" s="6" t="s">
        <v>392</v>
      </c>
      <c r="C70" s="6" t="s">
        <v>393</v>
      </c>
      <c r="D70" s="10">
        <v>32</v>
      </c>
      <c r="E70" s="18"/>
      <c r="F70" s="18"/>
      <c r="G70" s="18"/>
      <c r="H70" s="18"/>
      <c r="I70" s="17"/>
      <c r="J70" s="18">
        <f t="shared" si="0"/>
        <v>0</v>
      </c>
      <c r="K70" s="19"/>
      <c r="L70" s="20"/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3"/>
    </row>
    <row r="71" ht="18" customHeight="1" spans="1:19">
      <c r="A71" s="9">
        <f>64-1</f>
        <v>63</v>
      </c>
      <c r="B71" s="6" t="s">
        <v>398</v>
      </c>
      <c r="C71" s="6" t="s">
        <v>399</v>
      </c>
      <c r="D71" s="10">
        <v>40</v>
      </c>
      <c r="E71" s="18"/>
      <c r="F71" s="18"/>
      <c r="G71" s="18"/>
      <c r="H71" s="18"/>
      <c r="I71" s="17"/>
      <c r="J71" s="18">
        <f t="shared" si="0"/>
        <v>0</v>
      </c>
      <c r="K71" s="19"/>
      <c r="L71" s="20"/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3"/>
    </row>
    <row r="72" ht="18" customHeight="1" spans="1:19">
      <c r="A72" s="9">
        <f>65-1</f>
        <v>64</v>
      </c>
      <c r="B72" s="6" t="s">
        <v>404</v>
      </c>
      <c r="C72" s="6" t="s">
        <v>405</v>
      </c>
      <c r="D72" s="10">
        <v>24</v>
      </c>
      <c r="E72" s="18"/>
      <c r="F72" s="18"/>
      <c r="G72" s="18"/>
      <c r="H72" s="18"/>
      <c r="I72" s="17"/>
      <c r="J72" s="18">
        <f t="shared" si="0"/>
        <v>0</v>
      </c>
      <c r="K72" s="19"/>
      <c r="L72" s="20"/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3"/>
    </row>
    <row r="73" ht="18" customHeight="1" spans="1:19">
      <c r="A73" s="9">
        <f>66-1</f>
        <v>65</v>
      </c>
      <c r="B73" s="6" t="s">
        <v>410</v>
      </c>
      <c r="C73" s="6" t="s">
        <v>411</v>
      </c>
      <c r="D73" s="10">
        <v>24</v>
      </c>
      <c r="E73" s="18"/>
      <c r="F73" s="18"/>
      <c r="G73" s="18"/>
      <c r="H73" s="18"/>
      <c r="I73" s="17"/>
      <c r="J73" s="18">
        <f t="shared" ref="J73:J102" si="1">ROUND(((ROUND(E73,2)+ROUND(F73,2)+ROUND(G73,2)+ROUND(H73,2))*ROUND(I73,4)),2)</f>
        <v>0</v>
      </c>
      <c r="K73" s="19"/>
      <c r="L73" s="20"/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3"/>
    </row>
    <row r="74" ht="18" customHeight="1" spans="1:19">
      <c r="A74" s="9">
        <f>67-1</f>
        <v>66</v>
      </c>
      <c r="B74" s="6" t="s">
        <v>416</v>
      </c>
      <c r="C74" s="6" t="s">
        <v>417</v>
      </c>
      <c r="D74" s="10">
        <v>32</v>
      </c>
      <c r="E74" s="18"/>
      <c r="F74" s="18"/>
      <c r="G74" s="18"/>
      <c r="H74" s="18"/>
      <c r="I74" s="17"/>
      <c r="J74" s="18">
        <f t="shared" si="1"/>
        <v>0</v>
      </c>
      <c r="K74" s="19"/>
      <c r="L74" s="20"/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3"/>
    </row>
    <row r="75" ht="18" customHeight="1" spans="1:19">
      <c r="A75" s="9">
        <f>68-1</f>
        <v>67</v>
      </c>
      <c r="B75" s="6" t="s">
        <v>422</v>
      </c>
      <c r="C75" s="6" t="s">
        <v>423</v>
      </c>
      <c r="D75" s="10">
        <v>32</v>
      </c>
      <c r="E75" s="18"/>
      <c r="F75" s="18"/>
      <c r="G75" s="18"/>
      <c r="H75" s="18"/>
      <c r="I75" s="17"/>
      <c r="J75" s="18">
        <f t="shared" si="1"/>
        <v>0</v>
      </c>
      <c r="K75" s="19"/>
      <c r="L75" s="20"/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3"/>
    </row>
    <row r="76" ht="18" customHeight="1" spans="1:19">
      <c r="A76" s="9">
        <f>69-1</f>
        <v>68</v>
      </c>
      <c r="B76" s="6" t="s">
        <v>428</v>
      </c>
      <c r="C76" s="6" t="s">
        <v>429</v>
      </c>
      <c r="D76" s="10">
        <v>24</v>
      </c>
      <c r="E76" s="18"/>
      <c r="F76" s="18"/>
      <c r="G76" s="18"/>
      <c r="H76" s="18"/>
      <c r="I76" s="17"/>
      <c r="J76" s="18">
        <f t="shared" si="1"/>
        <v>0</v>
      </c>
      <c r="K76" s="19"/>
      <c r="L76" s="20"/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3"/>
    </row>
    <row r="77" ht="18" customHeight="1" spans="1:19">
      <c r="A77" s="9">
        <f>70-1</f>
        <v>69</v>
      </c>
      <c r="B77" s="6" t="s">
        <v>434</v>
      </c>
      <c r="C77" s="6" t="s">
        <v>435</v>
      </c>
      <c r="D77" s="10">
        <v>16</v>
      </c>
      <c r="E77" s="18"/>
      <c r="F77" s="18"/>
      <c r="G77" s="18"/>
      <c r="H77" s="18"/>
      <c r="I77" s="17"/>
      <c r="J77" s="18">
        <f t="shared" si="1"/>
        <v>0</v>
      </c>
      <c r="K77" s="19"/>
      <c r="L77" s="20"/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3"/>
    </row>
    <row r="78" ht="18" customHeight="1" spans="1:19">
      <c r="A78" s="9">
        <f>71-1</f>
        <v>70</v>
      </c>
      <c r="B78" s="6" t="s">
        <v>440</v>
      </c>
      <c r="C78" s="6" t="s">
        <v>441</v>
      </c>
      <c r="D78" s="10">
        <v>32</v>
      </c>
      <c r="E78" s="18"/>
      <c r="F78" s="18"/>
      <c r="G78" s="18"/>
      <c r="H78" s="18"/>
      <c r="I78" s="17"/>
      <c r="J78" s="18">
        <f t="shared" si="1"/>
        <v>0</v>
      </c>
      <c r="K78" s="19"/>
      <c r="L78" s="20"/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3"/>
    </row>
    <row r="79" ht="18" customHeight="1" spans="1:19">
      <c r="A79" s="9">
        <f>72-1</f>
        <v>71</v>
      </c>
      <c r="B79" s="6" t="s">
        <v>446</v>
      </c>
      <c r="C79" s="6" t="s">
        <v>447</v>
      </c>
      <c r="D79" s="10">
        <v>24</v>
      </c>
      <c r="E79" s="18"/>
      <c r="F79" s="18"/>
      <c r="G79" s="18"/>
      <c r="H79" s="18"/>
      <c r="I79" s="17"/>
      <c r="J79" s="18">
        <f t="shared" si="1"/>
        <v>0</v>
      </c>
      <c r="K79" s="19"/>
      <c r="L79" s="20"/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3"/>
    </row>
    <row r="80" ht="18" customHeight="1" spans="1:19">
      <c r="A80" s="9">
        <f>73-1</f>
        <v>72</v>
      </c>
      <c r="B80" s="6" t="s">
        <v>452</v>
      </c>
      <c r="C80" s="6" t="s">
        <v>453</v>
      </c>
      <c r="D80" s="10">
        <v>40</v>
      </c>
      <c r="E80" s="18"/>
      <c r="F80" s="18"/>
      <c r="G80" s="18"/>
      <c r="H80" s="18"/>
      <c r="I80" s="17"/>
      <c r="J80" s="18">
        <f t="shared" si="1"/>
        <v>0</v>
      </c>
      <c r="K80" s="19"/>
      <c r="L80" s="20"/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3"/>
    </row>
    <row r="81" ht="18" customHeight="1" spans="1:19">
      <c r="A81" s="9">
        <f>74-1</f>
        <v>73</v>
      </c>
      <c r="B81" s="6" t="s">
        <v>458</v>
      </c>
      <c r="C81" s="6" t="s">
        <v>459</v>
      </c>
      <c r="D81" s="10">
        <v>32</v>
      </c>
      <c r="E81" s="18"/>
      <c r="F81" s="18"/>
      <c r="G81" s="18"/>
      <c r="H81" s="18"/>
      <c r="I81" s="17"/>
      <c r="J81" s="18">
        <f t="shared" si="1"/>
        <v>0</v>
      </c>
      <c r="K81" s="19"/>
      <c r="L81" s="20"/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3"/>
    </row>
    <row r="82" ht="18" customHeight="1" spans="1:19">
      <c r="A82" s="9">
        <f>75-1</f>
        <v>74</v>
      </c>
      <c r="B82" s="6" t="s">
        <v>464</v>
      </c>
      <c r="C82" s="6" t="s">
        <v>465</v>
      </c>
      <c r="D82" s="10">
        <v>16</v>
      </c>
      <c r="E82" s="18"/>
      <c r="F82" s="18"/>
      <c r="G82" s="18"/>
      <c r="H82" s="18"/>
      <c r="I82" s="17"/>
      <c r="J82" s="18">
        <f t="shared" si="1"/>
        <v>0</v>
      </c>
      <c r="K82" s="19"/>
      <c r="L82" s="20"/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3"/>
    </row>
    <row r="83" ht="18" customHeight="1" spans="1:19">
      <c r="A83" s="9">
        <f>76-1</f>
        <v>75</v>
      </c>
      <c r="B83" s="6" t="s">
        <v>470</v>
      </c>
      <c r="C83" s="6" t="s">
        <v>471</v>
      </c>
      <c r="D83" s="10">
        <f>ROUND((ROUND(E83,2)+ROUND(F83,2)+ROUND(G83,2)+ROUND(H83,2)),2)</f>
        <v>0</v>
      </c>
      <c r="E83" s="18"/>
      <c r="F83" s="18"/>
      <c r="G83" s="18"/>
      <c r="H83" s="18"/>
      <c r="I83" s="17"/>
      <c r="J83" s="18">
        <f t="shared" si="1"/>
        <v>0</v>
      </c>
      <c r="K83" s="19"/>
      <c r="L83" s="20"/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3"/>
    </row>
    <row r="84" ht="18" customHeight="1" spans="1:19">
      <c r="A84" s="9">
        <f>77-1</f>
        <v>76</v>
      </c>
      <c r="B84" s="6" t="s">
        <v>476</v>
      </c>
      <c r="C84" s="6" t="s">
        <v>477</v>
      </c>
      <c r="D84" s="10">
        <v>32</v>
      </c>
      <c r="E84" s="18"/>
      <c r="F84" s="18"/>
      <c r="G84" s="18"/>
      <c r="H84" s="18"/>
      <c r="I84" s="17"/>
      <c r="J84" s="18">
        <f t="shared" si="1"/>
        <v>0</v>
      </c>
      <c r="K84" s="19"/>
      <c r="L84" s="20"/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3"/>
    </row>
    <row r="85" ht="18" customHeight="1" spans="1:19">
      <c r="A85" s="9">
        <f>78-1</f>
        <v>77</v>
      </c>
      <c r="B85" s="6" t="s">
        <v>482</v>
      </c>
      <c r="C85" s="6" t="s">
        <v>483</v>
      </c>
      <c r="D85" s="10">
        <v>32</v>
      </c>
      <c r="E85" s="18"/>
      <c r="F85" s="18"/>
      <c r="G85" s="18"/>
      <c r="H85" s="18"/>
      <c r="I85" s="17"/>
      <c r="J85" s="18">
        <f t="shared" si="1"/>
        <v>0</v>
      </c>
      <c r="K85" s="19"/>
      <c r="L85" s="20"/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3"/>
    </row>
    <row r="86" ht="18" customHeight="1" spans="1:19">
      <c r="A86" s="9">
        <f>79-1</f>
        <v>78</v>
      </c>
      <c r="B86" s="6" t="s">
        <v>488</v>
      </c>
      <c r="C86" s="6" t="s">
        <v>489</v>
      </c>
      <c r="D86" s="10">
        <v>32</v>
      </c>
      <c r="E86" s="18"/>
      <c r="F86" s="18"/>
      <c r="G86" s="18"/>
      <c r="H86" s="18"/>
      <c r="I86" s="17"/>
      <c r="J86" s="18">
        <f t="shared" si="1"/>
        <v>0</v>
      </c>
      <c r="K86" s="19"/>
      <c r="L86" s="20"/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3"/>
    </row>
    <row r="87" ht="18" customHeight="1" spans="1:19">
      <c r="A87" s="9">
        <f>80-1</f>
        <v>79</v>
      </c>
      <c r="B87" s="6" t="s">
        <v>494</v>
      </c>
      <c r="C87" s="6" t="s">
        <v>495</v>
      </c>
      <c r="D87" s="10">
        <v>24</v>
      </c>
      <c r="E87" s="18"/>
      <c r="F87" s="18"/>
      <c r="G87" s="18"/>
      <c r="H87" s="18"/>
      <c r="I87" s="17"/>
      <c r="J87" s="18">
        <f t="shared" si="1"/>
        <v>0</v>
      </c>
      <c r="K87" s="19"/>
      <c r="L87" s="20"/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3"/>
    </row>
    <row r="88" ht="18" customHeight="1" spans="1:19">
      <c r="A88" s="9">
        <f>81-1</f>
        <v>80</v>
      </c>
      <c r="B88" s="6" t="s">
        <v>500</v>
      </c>
      <c r="C88" s="6" t="s">
        <v>501</v>
      </c>
      <c r="D88" s="10">
        <f>ROUND((ROUND(E88,2)+ROUND(F88,2)+ROUND(G88,2)+ROUND(H88,2)),2)</f>
        <v>0</v>
      </c>
      <c r="E88" s="18"/>
      <c r="F88" s="18"/>
      <c r="G88" s="18"/>
      <c r="H88" s="18"/>
      <c r="I88" s="17"/>
      <c r="J88" s="18">
        <f t="shared" si="1"/>
        <v>0</v>
      </c>
      <c r="K88" s="19"/>
      <c r="L88" s="20"/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3"/>
    </row>
    <row r="89" ht="18" customHeight="1" spans="1:19">
      <c r="A89" s="9">
        <f>82-1</f>
        <v>81</v>
      </c>
      <c r="B89" s="6" t="s">
        <v>506</v>
      </c>
      <c r="C89" s="6" t="s">
        <v>507</v>
      </c>
      <c r="D89" s="10">
        <v>48</v>
      </c>
      <c r="E89" s="18"/>
      <c r="F89" s="18"/>
      <c r="G89" s="18"/>
      <c r="H89" s="18"/>
      <c r="I89" s="17"/>
      <c r="J89" s="18">
        <f t="shared" si="1"/>
        <v>0</v>
      </c>
      <c r="K89" s="19"/>
      <c r="L89" s="20"/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3"/>
    </row>
    <row r="90" ht="18" customHeight="1" spans="1:19">
      <c r="A90" s="9">
        <f>83-1</f>
        <v>82</v>
      </c>
      <c r="B90" s="6" t="s">
        <v>512</v>
      </c>
      <c r="C90" s="6" t="s">
        <v>513</v>
      </c>
      <c r="D90" s="10">
        <f>ROUND((ROUND(E90,2)+ROUND(F90,2)+ROUND(G90,2)+ROUND(H90,2)),2)</f>
        <v>0</v>
      </c>
      <c r="E90" s="18"/>
      <c r="F90" s="18"/>
      <c r="G90" s="18"/>
      <c r="H90" s="18"/>
      <c r="I90" s="17"/>
      <c r="J90" s="18">
        <f t="shared" si="1"/>
        <v>0</v>
      </c>
      <c r="K90" s="19"/>
      <c r="L90" s="20"/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3"/>
    </row>
    <row r="91" ht="18" customHeight="1" spans="1:19">
      <c r="A91" s="9">
        <f>84-1</f>
        <v>83</v>
      </c>
      <c r="B91" s="6" t="s">
        <v>518</v>
      </c>
      <c r="C91" s="6" t="s">
        <v>519</v>
      </c>
      <c r="D91" s="10">
        <f>ROUND((ROUND(E91,2)+ROUND(F91,2)+ROUND(G91,2)+ROUND(H91,2)),2)</f>
        <v>0</v>
      </c>
      <c r="E91" s="18"/>
      <c r="F91" s="18"/>
      <c r="G91" s="18"/>
      <c r="H91" s="18"/>
      <c r="I91" s="17"/>
      <c r="J91" s="18">
        <f t="shared" si="1"/>
        <v>0</v>
      </c>
      <c r="K91" s="19"/>
      <c r="L91" s="20"/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3"/>
    </row>
    <row r="92" ht="18" customHeight="1" spans="1:19">
      <c r="A92" s="9">
        <f>85-1</f>
        <v>84</v>
      </c>
      <c r="B92" s="6" t="s">
        <v>524</v>
      </c>
      <c r="C92" s="6" t="s">
        <v>525</v>
      </c>
      <c r="D92" s="10">
        <f>ROUND((ROUND(E92,2)+ROUND(F92,2)+ROUND(G92,2)+ROUND(H92,2)),2)</f>
        <v>0</v>
      </c>
      <c r="E92" s="18"/>
      <c r="F92" s="18"/>
      <c r="G92" s="18"/>
      <c r="H92" s="18"/>
      <c r="I92" s="17"/>
      <c r="J92" s="18">
        <f t="shared" si="1"/>
        <v>0</v>
      </c>
      <c r="K92" s="19"/>
      <c r="L92" s="20"/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3"/>
    </row>
    <row r="93" ht="18" customHeight="1" spans="1:19">
      <c r="A93" s="9">
        <f>86-1</f>
        <v>85</v>
      </c>
      <c r="B93" s="6" t="s">
        <v>530</v>
      </c>
      <c r="C93" s="6" t="s">
        <v>531</v>
      </c>
      <c r="D93" s="10">
        <v>8</v>
      </c>
      <c r="E93" s="18"/>
      <c r="F93" s="18"/>
      <c r="G93" s="18"/>
      <c r="H93" s="18"/>
      <c r="I93" s="17"/>
      <c r="J93" s="18">
        <f t="shared" si="1"/>
        <v>0</v>
      </c>
      <c r="K93" s="19"/>
      <c r="L93" s="20"/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3"/>
    </row>
    <row r="94" ht="18" customHeight="1" spans="1:19">
      <c r="A94" s="9">
        <f>87-1</f>
        <v>86</v>
      </c>
      <c r="B94" s="6" t="s">
        <v>536</v>
      </c>
      <c r="C94" s="6" t="s">
        <v>537</v>
      </c>
      <c r="D94" s="10">
        <v>24</v>
      </c>
      <c r="E94" s="18"/>
      <c r="F94" s="18"/>
      <c r="G94" s="18"/>
      <c r="H94" s="18"/>
      <c r="I94" s="17"/>
      <c r="J94" s="18">
        <f t="shared" si="1"/>
        <v>0</v>
      </c>
      <c r="K94" s="19"/>
      <c r="L94" s="20"/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3"/>
    </row>
    <row r="95" ht="18" customHeight="1" spans="1:19">
      <c r="A95" s="9">
        <f>88-1</f>
        <v>87</v>
      </c>
      <c r="B95" s="6" t="s">
        <v>542</v>
      </c>
      <c r="C95" s="6" t="s">
        <v>543</v>
      </c>
      <c r="D95" s="10">
        <v>24</v>
      </c>
      <c r="E95" s="18"/>
      <c r="F95" s="18"/>
      <c r="G95" s="18"/>
      <c r="H95" s="18"/>
      <c r="I95" s="17"/>
      <c r="J95" s="18">
        <f t="shared" si="1"/>
        <v>0</v>
      </c>
      <c r="K95" s="19"/>
      <c r="L95" s="20"/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3"/>
    </row>
    <row r="96" ht="18" customHeight="1" spans="1:19">
      <c r="A96" s="9">
        <f>89-1</f>
        <v>88</v>
      </c>
      <c r="B96" s="6" t="s">
        <v>548</v>
      </c>
      <c r="C96" s="6" t="s">
        <v>549</v>
      </c>
      <c r="D96" s="10">
        <v>24</v>
      </c>
      <c r="E96" s="18"/>
      <c r="F96" s="18"/>
      <c r="G96" s="18"/>
      <c r="H96" s="18"/>
      <c r="I96" s="17"/>
      <c r="J96" s="18">
        <f t="shared" si="1"/>
        <v>0</v>
      </c>
      <c r="K96" s="19"/>
      <c r="L96" s="20"/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3"/>
    </row>
    <row r="97" ht="18" customHeight="1" spans="1:19">
      <c r="A97" s="24">
        <f>90-1</f>
        <v>89</v>
      </c>
      <c r="B97" s="25" t="s">
        <v>554</v>
      </c>
      <c r="C97" s="25" t="s">
        <v>555</v>
      </c>
      <c r="D97" s="26">
        <v>16</v>
      </c>
      <c r="E97" s="27"/>
      <c r="F97" s="27"/>
      <c r="G97" s="27"/>
      <c r="H97" s="27"/>
      <c r="I97" s="34"/>
      <c r="J97" s="27">
        <f t="shared" si="1"/>
        <v>0</v>
      </c>
      <c r="K97" s="35"/>
      <c r="L97" s="36"/>
      <c r="M97" s="37" t="s">
        <v>556</v>
      </c>
      <c r="N97" s="37" t="s">
        <v>557</v>
      </c>
      <c r="O97" s="37" t="s">
        <v>558</v>
      </c>
      <c r="P97" s="37" t="s">
        <v>559</v>
      </c>
      <c r="Q97" s="37" t="s">
        <v>555</v>
      </c>
      <c r="R97" s="37" t="s">
        <v>559</v>
      </c>
      <c r="S97" s="40"/>
    </row>
    <row r="98" ht="18" customHeight="1" spans="1:19">
      <c r="A98" s="28">
        <f>91-1</f>
        <v>90</v>
      </c>
      <c r="B98" s="29" t="s">
        <v>560</v>
      </c>
      <c r="C98" s="29" t="s">
        <v>561</v>
      </c>
      <c r="D98" s="30">
        <v>16</v>
      </c>
      <c r="E98" s="31"/>
      <c r="F98" s="31"/>
      <c r="G98" s="31"/>
      <c r="H98" s="31"/>
      <c r="I98" s="38"/>
      <c r="J98" s="31">
        <f t="shared" si="1"/>
        <v>0</v>
      </c>
      <c r="K98" s="31"/>
      <c r="L98" s="31"/>
      <c r="M98" s="39" t="s">
        <v>562</v>
      </c>
      <c r="N98" s="39" t="s">
        <v>563</v>
      </c>
      <c r="O98" s="39" t="s">
        <v>564</v>
      </c>
      <c r="P98" s="39" t="s">
        <v>565</v>
      </c>
      <c r="Q98" s="39" t="s">
        <v>561</v>
      </c>
      <c r="R98" s="39" t="s">
        <v>565</v>
      </c>
      <c r="S98" s="41"/>
    </row>
    <row r="99" ht="18" customHeight="1" spans="1:19">
      <c r="A99" s="28">
        <f>92-1</f>
        <v>91</v>
      </c>
      <c r="B99" s="29" t="s">
        <v>566</v>
      </c>
      <c r="C99" s="29" t="s">
        <v>567</v>
      </c>
      <c r="D99" s="30">
        <v>16</v>
      </c>
      <c r="E99" s="31"/>
      <c r="F99" s="31"/>
      <c r="G99" s="31"/>
      <c r="H99" s="31"/>
      <c r="I99" s="38"/>
      <c r="J99" s="31">
        <f t="shared" si="1"/>
        <v>0</v>
      </c>
      <c r="K99" s="31"/>
      <c r="L99" s="31"/>
      <c r="M99" s="39" t="s">
        <v>568</v>
      </c>
      <c r="N99" s="39" t="s">
        <v>569</v>
      </c>
      <c r="O99" s="39" t="s">
        <v>570</v>
      </c>
      <c r="P99" s="39" t="s">
        <v>571</v>
      </c>
      <c r="Q99" s="39" t="s">
        <v>567</v>
      </c>
      <c r="R99" s="39" t="s">
        <v>571</v>
      </c>
      <c r="S99" s="41"/>
    </row>
    <row r="100" ht="18" customHeight="1" spans="1:19">
      <c r="A100" s="28">
        <f>93-1</f>
        <v>92</v>
      </c>
      <c r="B100" s="29" t="s">
        <v>572</v>
      </c>
      <c r="C100" s="29" t="s">
        <v>573</v>
      </c>
      <c r="D100" s="30">
        <f>ROUND((ROUND(E100,2)+ROUND(F100,2)+ROUND(G100,2)+ROUND(H100,2)),2)</f>
        <v>0</v>
      </c>
      <c r="E100" s="31"/>
      <c r="F100" s="31"/>
      <c r="G100" s="31"/>
      <c r="H100" s="31"/>
      <c r="I100" s="38"/>
      <c r="J100" s="31">
        <f t="shared" si="1"/>
        <v>0</v>
      </c>
      <c r="K100" s="31"/>
      <c r="L100" s="31"/>
      <c r="M100" s="39" t="s">
        <v>574</v>
      </c>
      <c r="N100" s="39" t="s">
        <v>575</v>
      </c>
      <c r="O100" s="39" t="s">
        <v>576</v>
      </c>
      <c r="P100" s="39" t="s">
        <v>577</v>
      </c>
      <c r="Q100" s="39" t="s">
        <v>573</v>
      </c>
      <c r="R100" s="39" t="s">
        <v>577</v>
      </c>
      <c r="S100" s="41"/>
    </row>
    <row r="101" ht="18" customHeight="1" spans="1:19">
      <c r="A101" s="28">
        <f>94-1</f>
        <v>93</v>
      </c>
      <c r="B101" s="29" t="s">
        <v>578</v>
      </c>
      <c r="C101" s="29" t="s">
        <v>579</v>
      </c>
      <c r="D101" s="30">
        <f>ROUND((ROUND(E101,2)+ROUND(F101,2)+ROUND(G101,2)+ROUND(H101,2)),2)</f>
        <v>0</v>
      </c>
      <c r="E101" s="31"/>
      <c r="F101" s="31"/>
      <c r="G101" s="31"/>
      <c r="H101" s="31"/>
      <c r="I101" s="38"/>
      <c r="J101" s="31">
        <f t="shared" si="1"/>
        <v>0</v>
      </c>
      <c r="K101" s="31"/>
      <c r="L101" s="31"/>
      <c r="M101" s="39" t="s">
        <v>580</v>
      </c>
      <c r="N101" s="39" t="s">
        <v>581</v>
      </c>
      <c r="O101" s="39" t="s">
        <v>582</v>
      </c>
      <c r="P101" s="39" t="s">
        <v>583</v>
      </c>
      <c r="Q101" s="39" t="s">
        <v>579</v>
      </c>
      <c r="R101" s="39" t="s">
        <v>583</v>
      </c>
      <c r="S101" s="41"/>
    </row>
    <row r="102" ht="18" customHeight="1" spans="1:19">
      <c r="A102" s="28">
        <f>95-1</f>
        <v>94</v>
      </c>
      <c r="B102" s="29" t="s">
        <v>584</v>
      </c>
      <c r="C102" s="29" t="s">
        <v>585</v>
      </c>
      <c r="D102" s="30">
        <v>40</v>
      </c>
      <c r="E102" s="31"/>
      <c r="F102" s="31"/>
      <c r="G102" s="31"/>
      <c r="H102" s="31"/>
      <c r="I102" s="38"/>
      <c r="J102" s="31">
        <f t="shared" si="1"/>
        <v>0</v>
      </c>
      <c r="K102" s="31"/>
      <c r="L102" s="31"/>
      <c r="M102" s="39" t="s">
        <v>586</v>
      </c>
      <c r="N102" s="39" t="s">
        <v>587</v>
      </c>
      <c r="O102" s="39" t="s">
        <v>588</v>
      </c>
      <c r="P102" s="39" t="s">
        <v>589</v>
      </c>
      <c r="Q102" s="39" t="s">
        <v>585</v>
      </c>
      <c r="R102" s="39" t="s">
        <v>589</v>
      </c>
      <c r="S102" s="41"/>
    </row>
    <row r="103" ht="18" customHeight="1" spans="1:19">
      <c r="A103" s="32" t="s">
        <v>590</v>
      </c>
      <c r="B103" s="32"/>
      <c r="C103" s="32"/>
      <c r="D103" s="32">
        <f>SUM(D9:D102)</f>
        <v>2384</v>
      </c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ht="18" customHeight="1" spans="1:19">
      <c r="A104" s="33"/>
      <c r="B104" s="32"/>
      <c r="C104" s="32"/>
      <c r="D104" s="32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5277777777778" right="0.565277777777778" top="0.565277777777778" bottom="0.565277777777778" header="0.3" footer="0.3"/>
  <pageSetup paperSize="8" fitToHeight="0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t</cp:lastModifiedBy>
  <dcterms:created xsi:type="dcterms:W3CDTF">2011-12-31T06:39:00Z</dcterms:created>
  <dcterms:modified xsi:type="dcterms:W3CDTF">2019-06-28T08:32:32Z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